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VG-2024\PROFILI\REDOVNO\"/>
    </mc:Choice>
  </mc:AlternateContent>
  <bookViews>
    <workbookView xWindow="-15" yWindow="0" windowWidth="10155" windowHeight="8130" tabRatio="86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Layout!$A$1:$K$776</definedName>
    <definedName name="_xlnm.Print_Area" localSheetId="2">'Layout - ENG'!$A$1:$K$776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L36" i="63"/>
  <c r="M36" i="63"/>
  <c r="L37" i="63"/>
  <c r="M37" i="63"/>
  <c r="M35" i="63"/>
  <c r="L35" i="63"/>
  <c r="K37" i="63"/>
  <c r="K36" i="63"/>
  <c r="K35" i="63"/>
  <c r="L29" i="63"/>
  <c r="M29" i="63"/>
  <c r="L30" i="63"/>
  <c r="M30" i="63"/>
  <c r="M28" i="63"/>
  <c r="L28" i="63"/>
  <c r="K30" i="63"/>
  <c r="K29" i="63"/>
  <c r="K28" i="63"/>
  <c r="G36" i="63"/>
  <c r="H36" i="63"/>
  <c r="G37" i="63"/>
  <c r="H37" i="63"/>
  <c r="H35" i="63"/>
  <c r="G35" i="63"/>
  <c r="F37" i="63"/>
  <c r="F36" i="63"/>
  <c r="F35" i="63"/>
  <c r="G29" i="63"/>
  <c r="H29" i="63"/>
  <c r="G30" i="63"/>
  <c r="H30" i="63"/>
  <c r="H28" i="63"/>
  <c r="G28" i="63"/>
  <c r="F30" i="63"/>
  <c r="F29" i="63"/>
  <c r="F28" i="63"/>
  <c r="G22" i="63"/>
  <c r="H22" i="63"/>
  <c r="G23" i="63"/>
  <c r="H23" i="63"/>
  <c r="H21" i="63"/>
  <c r="G21" i="63"/>
  <c r="G15" i="63"/>
  <c r="H15" i="63"/>
  <c r="G16" i="63"/>
  <c r="H16" i="63"/>
  <c r="H14" i="63"/>
  <c r="G14" i="63"/>
  <c r="F23" i="63"/>
  <c r="F22" i="63"/>
  <c r="F21" i="63"/>
  <c r="F16" i="63"/>
  <c r="F15" i="63"/>
  <c r="F14" i="63"/>
  <c r="B28" i="63"/>
  <c r="B27" i="63"/>
  <c r="B26" i="63"/>
  <c r="A28" i="63"/>
  <c r="A27" i="63"/>
  <c r="A26" i="63"/>
  <c r="A22" i="63"/>
  <c r="A21" i="63"/>
  <c r="A20" i="63"/>
  <c r="B22" i="63"/>
  <c r="B21" i="63"/>
  <c r="B20" i="63"/>
  <c r="B13" i="63" l="1"/>
  <c r="B14" i="63"/>
  <c r="B15" i="63"/>
  <c r="A15" i="63"/>
  <c r="A14" i="63"/>
  <c r="A13" i="63"/>
  <c r="C27" i="99" l="1"/>
  <c r="B27" i="99"/>
  <c r="B14" i="88"/>
  <c r="G14" i="97" l="1"/>
  <c r="G15" i="97"/>
  <c r="G16" i="97"/>
  <c r="G17" i="97"/>
  <c r="G13" i="97"/>
  <c r="F682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80" i="91" l="1"/>
  <c r="F680" i="91"/>
  <c r="E681" i="91"/>
  <c r="F681" i="91"/>
  <c r="E682" i="91"/>
  <c r="F682" i="91"/>
  <c r="E683" i="91"/>
  <c r="F683" i="91"/>
  <c r="E684" i="91"/>
  <c r="F684" i="91"/>
  <c r="F679" i="91"/>
  <c r="E679" i="91"/>
  <c r="E680" i="32"/>
  <c r="F680" i="32"/>
  <c r="E681" i="32"/>
  <c r="F681" i="32"/>
  <c r="E682" i="32"/>
  <c r="E683" i="32"/>
  <c r="F683" i="32"/>
  <c r="E684" i="32"/>
  <c r="F684" i="32"/>
  <c r="F679" i="32"/>
  <c r="E679" i="32"/>
  <c r="C49" i="91" l="1"/>
  <c r="E246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4" i="32" l="1"/>
  <c r="F265" i="32"/>
  <c r="F266" i="32"/>
  <c r="E719" i="91" l="1"/>
  <c r="C719" i="91"/>
  <c r="E718" i="91"/>
  <c r="C718" i="91"/>
  <c r="E716" i="91"/>
  <c r="C716" i="91"/>
  <c r="E715" i="91"/>
  <c r="C715" i="91"/>
  <c r="E713" i="91"/>
  <c r="C713" i="91"/>
  <c r="E712" i="91"/>
  <c r="C712" i="91"/>
  <c r="E719" i="32"/>
  <c r="C719" i="32"/>
  <c r="E718" i="32"/>
  <c r="C718" i="32"/>
  <c r="E716" i="32"/>
  <c r="C716" i="32"/>
  <c r="E715" i="32"/>
  <c r="C715" i="32"/>
  <c r="E713" i="32"/>
  <c r="C713" i="32"/>
  <c r="E712" i="32"/>
  <c r="C712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1" i="91" l="1"/>
  <c r="C161" i="91"/>
  <c r="B162" i="91"/>
  <c r="C162" i="91"/>
  <c r="B163" i="91"/>
  <c r="C163" i="91"/>
  <c r="B164" i="91"/>
  <c r="C164" i="91"/>
  <c r="B165" i="91"/>
  <c r="C165" i="91"/>
  <c r="B166" i="91"/>
  <c r="C166" i="91"/>
  <c r="B161" i="32"/>
  <c r="C161" i="32"/>
  <c r="B162" i="32"/>
  <c r="C162" i="32"/>
  <c r="B163" i="32"/>
  <c r="C163" i="32"/>
  <c r="B164" i="32"/>
  <c r="C164" i="32"/>
  <c r="B165" i="32"/>
  <c r="C165" i="32"/>
  <c r="B166" i="32"/>
  <c r="C166" i="32"/>
  <c r="H20" i="88" l="1"/>
  <c r="H19" i="88"/>
  <c r="C18" i="80" l="1"/>
  <c r="B18" i="80"/>
  <c r="B23" i="81" l="1"/>
  <c r="B22" i="81"/>
  <c r="K23" i="74" l="1"/>
  <c r="K22" i="74"/>
  <c r="E528" i="32"/>
  <c r="E117" i="91" l="1"/>
  <c r="E118" i="91"/>
  <c r="E116" i="91"/>
  <c r="E116" i="32"/>
  <c r="E117" i="32"/>
  <c r="E118" i="32"/>
  <c r="E61" i="91"/>
  <c r="B61" i="91"/>
  <c r="E61" i="32"/>
  <c r="B61" i="32"/>
  <c r="J18" i="84"/>
  <c r="J17" i="84"/>
  <c r="I18" i="84"/>
  <c r="I17" i="84"/>
  <c r="B18" i="84"/>
  <c r="B17" i="84"/>
  <c r="A18" i="84"/>
  <c r="A17" i="84"/>
  <c r="I375" i="91" l="1"/>
  <c r="J375" i="91"/>
  <c r="H375" i="91"/>
  <c r="I375" i="32"/>
  <c r="J375" i="32"/>
  <c r="H375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7" i="32" l="1"/>
  <c r="H377" i="91"/>
  <c r="H379" i="32"/>
  <c r="H379" i="91"/>
  <c r="H381" i="32"/>
  <c r="H381" i="91"/>
  <c r="I377" i="91"/>
  <c r="I377" i="32"/>
  <c r="I379" i="91"/>
  <c r="I379" i="32"/>
  <c r="I381" i="91"/>
  <c r="I381" i="32"/>
  <c r="J377" i="32"/>
  <c r="J377" i="91"/>
  <c r="J379" i="32"/>
  <c r="J379" i="91"/>
  <c r="J381" i="32"/>
  <c r="J381" i="91"/>
  <c r="H376" i="91"/>
  <c r="H376" i="32"/>
  <c r="H378" i="91"/>
  <c r="H378" i="32"/>
  <c r="H380" i="32"/>
  <c r="H380" i="91"/>
  <c r="I376" i="91"/>
  <c r="I376" i="32"/>
  <c r="I378" i="32"/>
  <c r="I378" i="91"/>
  <c r="I380" i="32"/>
  <c r="I380" i="91"/>
  <c r="J376" i="32"/>
  <c r="J376" i="91"/>
  <c r="J378" i="91"/>
  <c r="J378" i="32"/>
  <c r="J380" i="91"/>
  <c r="J380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5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8" i="91" l="1"/>
  <c r="E446" i="91"/>
  <c r="E448" i="32"/>
  <c r="E446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7" i="91" l="1"/>
  <c r="J366" i="91"/>
  <c r="I367" i="91"/>
  <c r="I366" i="91"/>
  <c r="H367" i="91"/>
  <c r="H366" i="91"/>
  <c r="J365" i="91"/>
  <c r="I365" i="91"/>
  <c r="H365" i="91"/>
  <c r="J367" i="32"/>
  <c r="I367" i="32"/>
  <c r="H367" i="32"/>
  <c r="J366" i="32"/>
  <c r="I366" i="32"/>
  <c r="H366" i="32"/>
  <c r="J365" i="32"/>
  <c r="I365" i="32"/>
  <c r="H365" i="32"/>
  <c r="E252" i="91" l="1"/>
  <c r="E251" i="91"/>
  <c r="E250" i="91"/>
  <c r="E249" i="91"/>
  <c r="E248" i="91"/>
  <c r="E246" i="91"/>
  <c r="E252" i="32"/>
  <c r="E251" i="32"/>
  <c r="E250" i="32"/>
  <c r="E249" i="32"/>
  <c r="E248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7" i="91"/>
  <c r="G117" i="91"/>
  <c r="F118" i="91"/>
  <c r="G118" i="91"/>
  <c r="G116" i="91"/>
  <c r="F116" i="91"/>
  <c r="G117" i="32"/>
  <c r="G118" i="32"/>
  <c r="G116" i="32"/>
  <c r="F118" i="32"/>
  <c r="F117" i="32"/>
  <c r="F116" i="32"/>
  <c r="S15" i="59" l="1"/>
  <c r="S18" i="59"/>
  <c r="R15" i="59"/>
  <c r="R18" i="59"/>
  <c r="F70" i="91"/>
  <c r="E70" i="91"/>
  <c r="C70" i="91"/>
  <c r="B70" i="91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70" i="32"/>
  <c r="E70" i="32"/>
  <c r="C70" i="32"/>
  <c r="B70" i="32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I701" i="91" l="1"/>
  <c r="I700" i="91"/>
  <c r="I699" i="91"/>
  <c r="H701" i="91"/>
  <c r="H700" i="91"/>
  <c r="H699" i="91"/>
  <c r="I701" i="32" l="1"/>
  <c r="I700" i="32"/>
  <c r="I699" i="32"/>
  <c r="H701" i="32"/>
  <c r="H700" i="32"/>
  <c r="H699" i="32"/>
  <c r="C12" i="99" l="1"/>
  <c r="B12" i="99"/>
  <c r="C16" i="102"/>
  <c r="C448" i="91" l="1"/>
  <c r="C448" i="32"/>
  <c r="C446" i="91"/>
  <c r="C446" i="32"/>
  <c r="F570" i="91"/>
  <c r="F570" i="32"/>
  <c r="E570" i="91"/>
  <c r="E570" i="32"/>
  <c r="C700" i="91" l="1"/>
  <c r="C699" i="91"/>
  <c r="C698" i="91"/>
  <c r="C700" i="32" l="1"/>
  <c r="C699" i="32"/>
  <c r="C698" i="32"/>
  <c r="B479" i="91"/>
  <c r="B480" i="91"/>
  <c r="B481" i="91"/>
  <c r="B482" i="91"/>
  <c r="B483" i="91"/>
  <c r="B484" i="91"/>
  <c r="B478" i="91"/>
  <c r="B479" i="32"/>
  <c r="B480" i="32"/>
  <c r="B481" i="32"/>
  <c r="B482" i="32"/>
  <c r="B483" i="32"/>
  <c r="B484" i="32"/>
  <c r="B478" i="32"/>
  <c r="C238" i="91"/>
  <c r="C237" i="91"/>
  <c r="C236" i="91"/>
  <c r="C235" i="91"/>
  <c r="C238" i="32" l="1"/>
  <c r="C237" i="32"/>
  <c r="C236" i="32"/>
  <c r="C235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7" i="91" l="1"/>
  <c r="E245" i="91"/>
  <c r="E244" i="91"/>
  <c r="E245" i="32"/>
  <c r="E244" i="32"/>
  <c r="E247" i="32"/>
  <c r="F571" i="32" l="1"/>
  <c r="E571" i="32"/>
  <c r="F600" i="91" l="1"/>
  <c r="E600" i="91"/>
  <c r="F600" i="32"/>
  <c r="E600" i="32"/>
  <c r="F629" i="91" l="1"/>
  <c r="E629" i="91"/>
  <c r="F628" i="91"/>
  <c r="E628" i="91"/>
  <c r="F629" i="32"/>
  <c r="F628" i="32"/>
  <c r="E629" i="32"/>
  <c r="E628" i="32"/>
  <c r="E7" i="103" l="1"/>
  <c r="E545" i="91" l="1"/>
  <c r="E545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7" i="91" l="1"/>
  <c r="H315" i="91"/>
  <c r="B316" i="91"/>
  <c r="H314" i="91"/>
  <c r="B315" i="91"/>
  <c r="H313" i="91"/>
  <c r="B314" i="91"/>
  <c r="H312" i="91"/>
  <c r="B313" i="91"/>
  <c r="H311" i="91"/>
  <c r="B312" i="91"/>
  <c r="B311" i="91"/>
  <c r="D305" i="91"/>
  <c r="C305" i="91"/>
  <c r="B305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C294" i="91"/>
  <c r="B294" i="91"/>
  <c r="C293" i="91"/>
  <c r="B293" i="91"/>
  <c r="C292" i="91"/>
  <c r="B292" i="91"/>
  <c r="C291" i="91"/>
  <c r="B291" i="91"/>
  <c r="C52" i="91"/>
  <c r="B52" i="91"/>
  <c r="C51" i="91"/>
  <c r="B51" i="91"/>
  <c r="C52" i="32"/>
  <c r="C51" i="32"/>
  <c r="B52" i="32"/>
  <c r="B51" i="32"/>
  <c r="H312" i="32"/>
  <c r="H313" i="32"/>
  <c r="H314" i="32"/>
  <c r="H315" i="32"/>
  <c r="H311" i="32"/>
  <c r="B312" i="32"/>
  <c r="B313" i="32"/>
  <c r="B314" i="32"/>
  <c r="B315" i="32"/>
  <c r="B316" i="32"/>
  <c r="B317" i="32"/>
  <c r="B311" i="32"/>
  <c r="C22" i="102"/>
  <c r="C21" i="102"/>
  <c r="C23" i="102"/>
  <c r="B22" i="102"/>
  <c r="B21" i="102"/>
  <c r="B23" i="102"/>
  <c r="C294" i="32"/>
  <c r="B294" i="32"/>
  <c r="B293" i="32"/>
  <c r="C292" i="32"/>
  <c r="B292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2" i="32"/>
  <c r="D303" i="32"/>
  <c r="D304" i="32"/>
  <c r="D305" i="32"/>
  <c r="D301" i="32"/>
  <c r="C302" i="32"/>
  <c r="C303" i="32"/>
  <c r="C304" i="32"/>
  <c r="C305" i="32"/>
  <c r="C301" i="32"/>
  <c r="B302" i="32"/>
  <c r="B303" i="32"/>
  <c r="B304" i="32"/>
  <c r="B305" i="32"/>
  <c r="B301" i="32"/>
  <c r="C293" i="32"/>
  <c r="C291" i="32"/>
  <c r="B291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5" i="91"/>
  <c r="F266" i="91"/>
  <c r="E265" i="91"/>
  <c r="C266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4" i="91" l="1"/>
  <c r="E654" i="91"/>
  <c r="F653" i="91"/>
  <c r="E653" i="91"/>
  <c r="F652" i="91"/>
  <c r="E652" i="91"/>
  <c r="F640" i="91"/>
  <c r="E640" i="91"/>
  <c r="F639" i="91"/>
  <c r="E639" i="91"/>
  <c r="F638" i="91"/>
  <c r="E638" i="91"/>
  <c r="F601" i="91"/>
  <c r="E601" i="91"/>
  <c r="F599" i="91"/>
  <c r="E599" i="91"/>
  <c r="F598" i="91"/>
  <c r="E598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2" i="91"/>
  <c r="E532" i="91"/>
  <c r="F531" i="91"/>
  <c r="E531" i="91"/>
  <c r="F530" i="91"/>
  <c r="E530" i="91"/>
  <c r="F529" i="91"/>
  <c r="E529" i="91"/>
  <c r="F528" i="91"/>
  <c r="E528" i="91"/>
  <c r="E502" i="91"/>
  <c r="E501" i="91"/>
  <c r="E500" i="91"/>
  <c r="E499" i="91"/>
  <c r="E498" i="91"/>
  <c r="E497" i="91"/>
  <c r="E496" i="91"/>
  <c r="E495" i="91"/>
  <c r="E494" i="91"/>
  <c r="E493" i="91"/>
  <c r="E492" i="91"/>
  <c r="E491" i="91"/>
  <c r="E451" i="91"/>
  <c r="C451" i="91"/>
  <c r="E450" i="91"/>
  <c r="C450" i="91"/>
  <c r="E449" i="91"/>
  <c r="C449" i="91"/>
  <c r="E447" i="91"/>
  <c r="C447" i="91"/>
  <c r="E445" i="91"/>
  <c r="C445" i="91"/>
  <c r="E422" i="91"/>
  <c r="C422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3" i="91"/>
  <c r="C413" i="91"/>
  <c r="E412" i="91"/>
  <c r="C412" i="91"/>
  <c r="E410" i="91"/>
  <c r="C410" i="91"/>
  <c r="E409" i="91"/>
  <c r="C409" i="91"/>
  <c r="E368" i="91"/>
  <c r="C36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F264" i="91"/>
  <c r="C264" i="91"/>
  <c r="E260" i="91"/>
  <c r="E259" i="91"/>
  <c r="E258" i="91"/>
  <c r="E257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2" i="32"/>
  <c r="E501" i="32"/>
  <c r="E500" i="32"/>
  <c r="E499" i="32"/>
  <c r="E492" i="32" l="1"/>
  <c r="E493" i="32"/>
  <c r="E494" i="32"/>
  <c r="E495" i="32"/>
  <c r="E496" i="32"/>
  <c r="E497" i="32"/>
  <c r="E498" i="32"/>
  <c r="E491" i="32"/>
  <c r="F653" i="32"/>
  <c r="F654" i="32"/>
  <c r="F652" i="32"/>
  <c r="E653" i="32"/>
  <c r="E654" i="32"/>
  <c r="E652" i="32"/>
  <c r="F639" i="32"/>
  <c r="F640" i="32"/>
  <c r="F638" i="32"/>
  <c r="E639" i="32"/>
  <c r="E640" i="32"/>
  <c r="E638" i="32"/>
  <c r="F601" i="32"/>
  <c r="F598" i="32"/>
  <c r="F599" i="32"/>
  <c r="E598" i="32"/>
  <c r="E599" i="32"/>
  <c r="E601" i="32"/>
  <c r="F565" i="32"/>
  <c r="F566" i="32"/>
  <c r="F567" i="32"/>
  <c r="F568" i="32"/>
  <c r="F569" i="32"/>
  <c r="F572" i="32"/>
  <c r="F564" i="32"/>
  <c r="E565" i="32"/>
  <c r="E566" i="32"/>
  <c r="E567" i="32"/>
  <c r="E568" i="32"/>
  <c r="E569" i="32"/>
  <c r="E572" i="32"/>
  <c r="E564" i="32"/>
  <c r="F547" i="32"/>
  <c r="F548" i="32"/>
  <c r="F549" i="32"/>
  <c r="F550" i="32"/>
  <c r="F551" i="32"/>
  <c r="F552" i="32"/>
  <c r="F546" i="32"/>
  <c r="E547" i="32"/>
  <c r="E548" i="32"/>
  <c r="E549" i="32"/>
  <c r="E550" i="32"/>
  <c r="E551" i="32"/>
  <c r="E552" i="32"/>
  <c r="E546" i="32"/>
  <c r="F529" i="32"/>
  <c r="F530" i="32"/>
  <c r="F531" i="32"/>
  <c r="F532" i="32"/>
  <c r="F528" i="32"/>
  <c r="E529" i="32"/>
  <c r="E530" i="32"/>
  <c r="E531" i="32"/>
  <c r="E532" i="32"/>
  <c r="E447" i="32"/>
  <c r="E449" i="32"/>
  <c r="E450" i="32"/>
  <c r="E451" i="32"/>
  <c r="C447" i="32"/>
  <c r="C449" i="32"/>
  <c r="C450" i="32"/>
  <c r="C451" i="32"/>
  <c r="E445" i="32"/>
  <c r="C445" i="32"/>
  <c r="E411" i="32"/>
  <c r="E413" i="32"/>
  <c r="E414" i="32"/>
  <c r="E416" i="32"/>
  <c r="E417" i="32"/>
  <c r="E418" i="32"/>
  <c r="E419" i="32"/>
  <c r="E420" i="32"/>
  <c r="E421" i="32"/>
  <c r="E422" i="32"/>
  <c r="E423" i="32"/>
  <c r="C411" i="32"/>
  <c r="C413" i="32"/>
  <c r="C414" i="32"/>
  <c r="C416" i="32"/>
  <c r="C417" i="32"/>
  <c r="C418" i="32"/>
  <c r="C419" i="32"/>
  <c r="C420" i="32"/>
  <c r="C421" i="32"/>
  <c r="C422" i="32"/>
  <c r="C423" i="32"/>
  <c r="E410" i="32"/>
  <c r="C410" i="32"/>
  <c r="C362" i="32"/>
  <c r="E363" i="32"/>
  <c r="E364" i="32"/>
  <c r="E365" i="32"/>
  <c r="E366" i="32"/>
  <c r="E367" i="32"/>
  <c r="E368" i="32"/>
  <c r="C363" i="32"/>
  <c r="C364" i="32"/>
  <c r="C365" i="32"/>
  <c r="C366" i="32"/>
  <c r="C367" i="32"/>
  <c r="C368" i="32"/>
  <c r="E362" i="32"/>
  <c r="E258" i="32"/>
  <c r="E259" i="32"/>
  <c r="E260" i="32"/>
  <c r="C264" i="32"/>
  <c r="C265" i="32"/>
  <c r="C266" i="32"/>
  <c r="E257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<sst xmlns="http://schemas.openxmlformats.org/spreadsheetml/2006/main" count="6316" uniqueCount="2917">
  <si>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</si>
  <si>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</si>
  <si>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</si>
  <si>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</si>
  <si>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</si>
  <si>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</si>
  <si>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</si>
  <si>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</si>
  <si>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</si>
  <si>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</si>
  <si>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</si>
  <si>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</si>
  <si>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</si>
  <si>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</si>
  <si>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</si>
  <si>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</si>
  <si>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</si>
  <si>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</si>
  <si>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</si>
  <si>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</si>
  <si>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</si>
  <si>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</si>
  <si>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</si>
  <si>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</si>
  <si>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</si>
  <si>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</si>
  <si>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</si>
  <si>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</si>
  <si>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</si>
  <si>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</si>
  <si>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</si>
  <si>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</si>
  <si>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</si>
  <si>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</si>
  <si>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</si>
  <si>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</si>
  <si>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</si>
  <si>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</si>
  <si>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</si>
  <si>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</si>
  <si>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</si>
  <si>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</si>
  <si>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</si>
  <si>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</si>
  <si>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</si>
  <si>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</si>
  <si>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</si>
  <si>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</si>
  <si>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</si>
  <si>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</si>
  <si>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</si>
  <si>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</si>
  <si>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</si>
  <si>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</si>
  <si>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</si>
  <si>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</si>
  <si>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</si>
  <si>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</si>
  <si>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</si>
  <si>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</si>
  <si>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</si>
  <si>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</si>
  <si>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</si>
  <si>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</si>
  <si>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</si>
  <si>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</si>
  <si>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</si>
  <si>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</si>
  <si>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</si>
  <si>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</si>
  <si>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</si>
  <si>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</si>
  <si>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</si>
  <si>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</si>
  <si>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</si>
  <si>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</si>
  <si>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</si>
  <si>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</si>
  <si>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</si>
  <si>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</si>
  <si>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</si>
  <si>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</si>
  <si>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</si>
  <si>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</si>
  <si>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</si>
  <si>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</si>
  <si>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</si>
  <si>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</si>
  <si>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</si>
  <si>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</si>
  <si>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</si>
  <si>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</si>
  <si>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</si>
  <si>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</si>
  <si>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</si>
  <si>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</si>
  <si>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</si>
  <si>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</si>
  <si>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</si>
  <si>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</si>
  <si>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</si>
  <si>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</si>
  <si>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</si>
  <si>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</si>
  <si>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</si>
  <si>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</si>
  <si>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</si>
  <si>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</si>
  <si>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</si>
  <si>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</si>
  <si>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</si>
  <si>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</si>
  <si>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</si>
  <si>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</si>
  <si>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</si>
  <si>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</si>
  <si>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</si>
  <si>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</si>
  <si>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</si>
  <si>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</si>
  <si>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</si>
  <si>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</si>
  <si>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</si>
  <si>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</si>
  <si>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</si>
  <si>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</si>
  <si>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</si>
  <si>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</si>
  <si>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</si>
  <si>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</si>
  <si>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</si>
  <si>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</si>
  <si>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</si>
  <si>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</si>
  <si>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</si>
  <si>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</si>
  <si>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</si>
  <si>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</si>
  <si>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</si>
  <si>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</si>
  <si>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</si>
  <si>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</si>
  <si>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</si>
  <si>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</si>
  <si>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</si>
  <si>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</si>
  <si>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</si>
  <si>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</si>
  <si>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</si>
  <si>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</si>
  <si>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</si>
  <si>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</si>
  <si>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</si>
  <si>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</si>
  <si>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</si>
  <si>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</si>
  <si>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</si>
  <si>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</si>
  <si>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</si>
  <si>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</si>
  <si>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</si>
  <si>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</si>
  <si>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</si>
  <si>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</si>
  <si>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</si>
  <si>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</si>
  <si>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</si>
  <si>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</si>
  <si>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</si>
  <si>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</si>
  <si>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</si>
  <si>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</si>
  <si>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</si>
  <si>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</si>
  <si>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</si>
  <si>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</si>
  <si>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</si>
  <si>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</si>
  <si>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</si>
  <si>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</si>
  <si>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</si>
  <si>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</si>
  <si>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</si>
  <si>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</si>
  <si>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</si>
  <si>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</si>
  <si>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</si>
  <si>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</si>
  <si>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</si>
  <si>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</si>
  <si>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</si>
  <si>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</si>
  <si>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</si>
  <si>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</si>
  <si>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</si>
  <si>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</si>
  <si>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</si>
  <si>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</si>
  <si>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</si>
  <si>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</si>
  <si>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</si>
  <si>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</si>
  <si>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</si>
  <si>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</si>
  <si>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</si>
  <si>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</si>
  <si>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</si>
  <si>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</si>
  <si>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</si>
  <si>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</si>
  <si>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</si>
  <si>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</si>
  <si>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</si>
  <si>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</si>
  <si>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</si>
  <si>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</si>
  <si>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</si>
  <si>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</si>
  <si>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</si>
  <si>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</si>
  <si>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</si>
  <si>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</si>
  <si>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</si>
  <si>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</si>
  <si>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</si>
  <si>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</si>
  <si>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</si>
  <si>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</si>
  <si>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</si>
  <si>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</si>
  <si>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</si>
  <si>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</si>
  <si>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</si>
  <si>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</si>
  <si>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</si>
  <si>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</si>
  <si>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</si>
  <si>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</si>
  <si>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</si>
  <si>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</si>
  <si>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</si>
  <si>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</si>
  <si>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</si>
  <si>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</si>
  <si>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</si>
  <si>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</si>
  <si>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</si>
  <si>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</si>
  <si>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</si>
  <si>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</si>
  <si>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</si>
  <si>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</si>
  <si>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</si>
  <si>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</si>
  <si>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</si>
  <si>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</si>
  <si>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</si>
  <si>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</si>
  <si>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</si>
  <si>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</si>
  <si>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</si>
  <si>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</si>
  <si>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</si>
  <si>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</si>
  <si>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</si>
  <si>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</si>
  <si>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</si>
  <si>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</si>
  <si>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</si>
  <si>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</si>
  <si>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</si>
  <si>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</si>
  <si>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</si>
  <si>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</si>
  <si>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</si>
  <si>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</si>
  <si>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</si>
  <si>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</si>
  <si>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</si>
  <si>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</si>
  <si>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</si>
  <si>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</si>
  <si>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</si>
  <si>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</si>
  <si>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</si>
  <si>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</si>
  <si>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</si>
  <si>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</si>
  <si>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</si>
  <si>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</si>
  <si>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</si>
  <si>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</si>
  <si>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</si>
  <si>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</si>
  <si>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</si>
  <si>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</si>
  <si>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</si>
  <si>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</si>
  <si>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</si>
  <si>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</si>
  <si>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</si>
  <si>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</si>
  <si>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</si>
  <si>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</si>
  <si>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</si>
  <si>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</si>
  <si>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</si>
  <si>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</si>
  <si>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</si>
  <si>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</si>
  <si>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</si>
  <si>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</si>
  <si>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</si>
  <si>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</si>
  <si>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</si>
  <si>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</si>
  <si>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</si>
  <si>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</si>
  <si>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</si>
  <si>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</si>
  <si>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</si>
  <si>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</si>
  <si>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</si>
  <si>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</si>
  <si>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</si>
  <si>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</si>
  <si>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</si>
  <si>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</si>
  <si>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</si>
  <si>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</si>
  <si>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</si>
  <si>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</si>
  <si>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</si>
  <si>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</si>
  <si>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</si>
  <si>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</si>
  <si>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</si>
  <si>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</si>
  <si>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</si>
  <si>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</si>
  <si>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</si>
  <si>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</si>
  <si>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</si>
  <si>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</si>
  <si>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</si>
  <si>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</si>
  <si>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</si>
  <si>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</si>
  <si>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</si>
  <si>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</si>
  <si>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</si>
  <si>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</si>
  <si>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</si>
  <si>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</si>
  <si>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</si>
  <si>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</si>
  <si>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</si>
  <si>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</si>
  <si>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</si>
  <si>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</si>
  <si>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</si>
  <si>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</si>
  <si>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</si>
  <si>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</si>
  <si>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</si>
  <si>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</si>
  <si>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</si>
  <si>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</si>
  <si>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</si>
  <si>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</si>
  <si>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</si>
  <si>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</si>
  <si>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</si>
  <si>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</si>
  <si>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</si>
  <si>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</si>
  <si>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</si>
  <si>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</si>
  <si>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</si>
  <si>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</si>
  <si>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</si>
  <si>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</si>
  <si>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</si>
  <si>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</si>
  <si>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</si>
  <si>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</si>
  <si>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</si>
  <si>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</si>
  <si>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</si>
  <si>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</si>
  <si>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</si>
  <si>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</si>
  <si>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</si>
  <si>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</si>
  <si>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</si>
  <si>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</si>
  <si>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</si>
  <si>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</si>
  <si>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</si>
  <si>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</si>
  <si>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</si>
  <si>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</si>
  <si>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</si>
  <si>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</si>
  <si>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</si>
  <si>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</si>
  <si>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</si>
  <si>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</si>
  <si>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</si>
  <si>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</si>
  <si>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</si>
  <si>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</si>
  <si>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</si>
  <si>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</si>
  <si>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</si>
  <si>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</si>
  <si>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</si>
  <si>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</si>
  <si>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</si>
  <si>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</si>
  <si>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</si>
  <si>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</si>
  <si>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</si>
  <si>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</si>
  <si>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</si>
  <si>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</si>
  <si>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</si>
  <si>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</si>
  <si>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</si>
  <si>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</si>
  <si>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</si>
  <si>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</si>
  <si>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</si>
  <si>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</si>
  <si>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</si>
  <si>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</si>
  <si>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</si>
  <si>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</si>
  <si>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</si>
  <si>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</si>
  <si>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</si>
  <si>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</si>
  <si>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</si>
  <si>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</si>
  <si>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</si>
  <si>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</si>
  <si>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</si>
  <si>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</si>
  <si>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</si>
  <si>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</si>
  <si>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</si>
  <si>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</si>
  <si>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</si>
  <si>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</si>
  <si>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</si>
  <si>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</si>
  <si>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</si>
  <si>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</si>
  <si>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</si>
  <si>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</si>
  <si>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</si>
  <si>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</si>
  <si>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</si>
  <si>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</si>
  <si>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</si>
  <si>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</si>
  <si>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</si>
  <si>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</si>
  <si>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</si>
  <si>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</si>
  <si>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</si>
  <si>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</si>
  <si>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</si>
  <si>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</si>
  <si>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</si>
  <si>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</si>
  <si>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</si>
  <si>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</si>
  <si>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</si>
  <si>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</si>
  <si>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</si>
  <si>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</si>
  <si>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</si>
  <si>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</si>
  <si>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</si>
  <si>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</si>
  <si>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</si>
  <si>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</si>
  <si>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</si>
  <si>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</si>
  <si>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</si>
  <si>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</si>
  <si>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</si>
  <si>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</si>
  <si>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</si>
  <si>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</si>
  <si>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</si>
  <si>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</si>
  <si>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</si>
  <si>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</si>
  <si>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</si>
  <si>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</si>
  <si>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</si>
  <si>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</si>
  <si>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</si>
  <si>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</si>
  <si>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</si>
  <si>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</si>
  <si>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</si>
  <si>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</si>
  <si>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</si>
  <si>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</si>
  <si>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</si>
  <si>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</si>
  <si>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</si>
  <si>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</si>
  <si>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</si>
  <si>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</si>
  <si>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</si>
  <si>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</si>
  <si>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</si>
  <si>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</si>
  <si>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</si>
  <si>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</si>
  <si>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</si>
  <si>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</si>
  <si>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</si>
  <si>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</si>
  <si>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</si>
  <si>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</si>
  <si>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</si>
  <si>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</si>
  <si>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</si>
  <si>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</si>
  <si>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</si>
  <si>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</si>
  <si>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</si>
  <si>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</si>
  <si>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</si>
  <si>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</si>
  <si>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</si>
  <si>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</si>
  <si>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</si>
  <si>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</si>
  <si>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</si>
  <si>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</si>
  <si>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</si>
  <si>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</si>
  <si>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</si>
  <si>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</si>
  <si>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</si>
  <si>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</si>
  <si>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</si>
  <si>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</si>
  <si>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</si>
  <si>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</si>
  <si>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</si>
  <si>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</si>
  <si>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</si>
  <si>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</si>
  <si>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</si>
  <si>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</si>
  <si>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</si>
  <si>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</si>
  <si>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</si>
  <si>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</si>
  <si>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</si>
  <si>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</si>
  <si>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</si>
  <si>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</si>
  <si>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</si>
  <si>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</si>
  <si>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</si>
  <si>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</si>
  <si>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</si>
  <si>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</si>
  <si>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</si>
  <si>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</si>
  <si>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</si>
  <si>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</si>
  <si>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</si>
  <si>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</si>
  <si>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</si>
  <si>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</si>
  <si>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</si>
  <si>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</si>
  <si>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</si>
  <si>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</si>
  <si>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</si>
  <si>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</si>
  <si>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</si>
  <si>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</si>
  <si>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</si>
  <si>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</si>
  <si>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</si>
  <si>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</si>
  <si>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</si>
  <si>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</si>
  <si>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</si>
  <si>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</si>
  <si>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</si>
  <si>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</si>
  <si>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</si>
  <si>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</si>
  <si>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</si>
  <si>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</si>
  <si>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</si>
  <si>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</si>
  <si>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</si>
  <si>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</si>
  <si>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</si>
  <si>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</si>
  <si>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</si>
  <si>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</si>
  <si>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</si>
  <si>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</si>
  <si>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</si>
  <si>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</si>
  <si>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</si>
  <si>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</si>
  <si>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</si>
  <si>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</si>
  <si>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</si>
  <si>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</si>
  <si>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</si>
  <si>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</si>
  <si>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</si>
  <si>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</si>
  <si>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</si>
  <si>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</si>
  <si>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</si>
  <si>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</si>
  <si>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</si>
  <si>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</si>
  <si>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</si>
  <si>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</si>
  <si>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</si>
  <si>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</si>
  <si>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</si>
  <si>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</si>
  <si>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</si>
  <si>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</si>
  <si>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</si>
  <si>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</si>
  <si>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</si>
  <si>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</si>
  <si>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</si>
  <si>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</si>
  <si>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</si>
  <si>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</si>
  <si>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</si>
  <si>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</si>
  <si>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</si>
  <si>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</si>
  <si>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</si>
  <si>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</si>
  <si>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</si>
  <si>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</si>
  <si>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</si>
  <si>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</si>
  <si>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</si>
  <si>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</si>
  <si>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</si>
  <si>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</si>
  <si>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</si>
  <si>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</si>
  <si>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</si>
  <si>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</si>
  <si>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</si>
  <si>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</si>
  <si>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</si>
  <si>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</si>
  <si>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</si>
  <si>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</si>
  <si>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</si>
  <si>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</si>
  <si>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</si>
  <si>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</si>
  <si>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</si>
  <si>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</si>
  <si>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</si>
  <si>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</si>
  <si>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</si>
  <si>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</si>
  <si>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</si>
  <si>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</si>
  <si>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</si>
  <si>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</si>
  <si>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</si>
  <si>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</si>
  <si>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</si>
  <si>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</si>
  <si>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</si>
  <si>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</si>
  <si>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</si>
  <si>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</si>
  <si>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</si>
  <si>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</si>
  <si>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</si>
  <si>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</si>
  <si>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</si>
  <si>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</si>
  <si>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</si>
  <si>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</si>
  <si>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</si>
  <si>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</si>
  <si>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</si>
  <si>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</si>
  <si>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</si>
  <si>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</si>
  <si>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</si>
  <si>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</si>
  <si>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</si>
  <si>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</si>
  <si>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</si>
  <si>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</si>
  <si>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</si>
  <si>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</si>
  <si>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</si>
  <si>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</si>
  <si>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</si>
  <si>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</si>
  <si>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</si>
  <si>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</si>
  <si>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</si>
  <si>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</si>
  <si>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</si>
  <si>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</si>
  <si>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</si>
  <si>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</si>
  <si>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</si>
  <si>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</si>
  <si>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</si>
  <si>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</si>
  <si>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</si>
  <si>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</si>
  <si>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</si>
  <si>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</si>
  <si>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</si>
  <si>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</si>
  <si>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</si>
  <si>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</si>
  <si>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</si>
  <si>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</si>
  <si>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</si>
  <si>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</si>
  <si>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</si>
  <si>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</si>
  <si>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</si>
  <si>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</si>
  <si>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</si>
  <si>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</si>
  <si>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</si>
  <si>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</si>
  <si>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</si>
  <si>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</si>
  <si>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</si>
  <si>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</si>
  <si>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</si>
  <si>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</si>
  <si>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</si>
  <si>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</si>
  <si>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</si>
  <si>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</si>
  <si>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</si>
  <si>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</si>
  <si>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</si>
  <si>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</si>
  <si>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</si>
  <si>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</si>
  <si>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</si>
  <si>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</si>
  <si>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</si>
  <si>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</si>
  <si>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</si>
  <si>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</si>
  <si>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</si>
  <si>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</si>
  <si>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</si>
  <si>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</si>
  <si>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</si>
  <si>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</si>
  <si>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</si>
  <si>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</si>
  <si>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</si>
  <si>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</si>
  <si>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</si>
  <si>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</si>
  <si>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</si>
  <si>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</si>
  <si>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</si>
  <si>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</si>
  <si>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</si>
  <si>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</si>
  <si>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</si>
  <si>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</si>
  <si>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</si>
  <si>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</si>
  <si>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</si>
  <si>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</si>
  <si>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</si>
  <si>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</si>
  <si>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</si>
  <si>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</si>
  <si>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</si>
  <si>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</si>
  <si>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</si>
  <si>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</si>
  <si>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</si>
  <si>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</si>
  <si>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</si>
  <si>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</si>
  <si>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</si>
  <si>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</si>
  <si>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</si>
  <si>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</si>
  <si>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</si>
  <si>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</si>
  <si>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</si>
  <si>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</si>
  <si>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</si>
  <si>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</si>
  <si>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</si>
  <si>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</si>
  <si>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</si>
  <si>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</si>
  <si>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</si>
  <si>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</si>
  <si>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</si>
  <si>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</si>
  <si>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</si>
  <si>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</si>
  <si>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</si>
  <si>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</si>
  <si>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</si>
  <si>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</si>
  <si>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</si>
  <si>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</si>
  <si>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</si>
  <si>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</si>
  <si>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</si>
  <si>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</si>
  <si>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</si>
  <si>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</si>
  <si>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</si>
  <si>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</si>
  <si>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</si>
  <si>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</si>
  <si>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</si>
  <si>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</si>
  <si>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</si>
  <si>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</si>
  <si>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</si>
  <si>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</si>
  <si>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</si>
  <si>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</si>
  <si>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</si>
  <si>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</si>
  <si>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</si>
  <si>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</si>
  <si>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</si>
  <si>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</si>
  <si>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</si>
  <si>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</si>
  <si>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</si>
  <si>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</si>
  <si>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</si>
  <si>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</si>
  <si>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</si>
  <si>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</si>
  <si>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</si>
  <si>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</si>
  <si>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</si>
  <si>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</si>
  <si>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</si>
  <si>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</si>
  <si>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</si>
  <si>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</si>
  <si>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</si>
  <si>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</si>
  <si>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</si>
  <si>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</si>
  <si>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</si>
  <si>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</si>
  <si>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</si>
  <si>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</si>
  <si>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</si>
  <si>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</si>
  <si>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</si>
  <si>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</si>
  <si>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</si>
  <si>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</si>
  <si>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</si>
  <si>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</si>
  <si>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</si>
  <si>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</si>
  <si>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</si>
  <si>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</si>
  <si>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</si>
  <si>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</si>
  <si>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</si>
  <si>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</si>
  <si>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</si>
  <si>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</si>
  <si>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</si>
  <si>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</si>
  <si>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</si>
  <si>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</si>
  <si>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</si>
  <si>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</si>
  <si>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</si>
  <si>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</si>
  <si>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</si>
  <si>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</si>
  <si>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</si>
  <si>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</si>
  <si>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</si>
  <si>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</si>
  <si>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</si>
  <si>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</si>
  <si>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</si>
  <si>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</si>
  <si>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</si>
  <si>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</si>
  <si>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</si>
  <si>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</si>
  <si>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</si>
  <si>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</si>
  <si>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</si>
  <si>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</si>
  <si>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</si>
  <si>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</si>
  <si>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</si>
  <si>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</si>
  <si>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</si>
  <si>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</si>
  <si>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</si>
  <si>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</si>
  <si>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</si>
  <si>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</si>
  <si>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</si>
  <si>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</si>
  <si>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</si>
  <si>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</si>
  <si>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</si>
  <si>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</si>
  <si>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</si>
  <si>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</si>
  <si>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</si>
  <si>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</si>
  <si>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</si>
  <si>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</si>
  <si>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</si>
  <si>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</si>
  <si>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</si>
  <si>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</si>
  <si>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</si>
  <si>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</si>
  <si>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</si>
  <si>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</si>
  <si>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</si>
  <si>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</si>
  <si>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</si>
  <si>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</si>
  <si>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</si>
  <si>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</si>
  <si>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</si>
  <si>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</si>
  <si>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</si>
  <si>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</si>
  <si>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</si>
  <si>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</si>
  <si>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</si>
  <si>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</si>
  <si>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</si>
  <si>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</si>
  <si>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</si>
  <si>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</si>
  <si>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</si>
  <si>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</si>
  <si>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</si>
  <si>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</si>
  <si>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</si>
  <si>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</si>
  <si>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</si>
  <si>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</si>
  <si>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</si>
  <si>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</si>
  <si>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</si>
  <si>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</si>
  <si>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</si>
  <si>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</si>
  <si>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</si>
  <si>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</si>
  <si>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</si>
  <si>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</si>
  <si>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</si>
  <si>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</si>
  <si>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</si>
  <si>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</si>
  <si>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</si>
  <si>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</si>
  <si>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</si>
  <si>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</si>
  <si>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</si>
  <si>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</si>
  <si>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</si>
  <si>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</si>
  <si>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</si>
  <si>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</si>
  <si>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</si>
  <si>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</si>
  <si>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</si>
  <si>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</si>
  <si>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</si>
  <si>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</si>
  <si>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</si>
  <si>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</si>
  <si>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</si>
  <si>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</si>
  <si>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</si>
  <si>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</si>
  <si>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</si>
  <si>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</si>
  <si>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</si>
  <si>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</si>
  <si>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</si>
  <si>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</si>
  <si>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</si>
  <si>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</si>
  <si>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</si>
  <si>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</si>
  <si>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</si>
  <si>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</si>
  <si>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</si>
  <si>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</si>
  <si>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</si>
  <si>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</si>
  <si>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</si>
  <si>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</si>
  <si>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</si>
  <si>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</si>
  <si>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</si>
  <si>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</si>
  <si>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</si>
  <si>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</si>
  <si>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</si>
  <si>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</si>
  <si>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</si>
  <si>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</si>
  <si>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</si>
  <si>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</si>
  <si>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</si>
  <si>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</si>
  <si>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</si>
  <si>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</si>
  <si>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</si>
  <si>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</si>
  <si>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</si>
  <si>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</si>
  <si>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</si>
  <si>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</si>
  <si>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</si>
  <si>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</si>
  <si>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</si>
  <si>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</si>
  <si>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</si>
  <si>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</si>
  <si>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</si>
  <si>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</si>
  <si>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</si>
  <si>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</si>
  <si>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</si>
  <si>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</si>
  <si>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</si>
  <si>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</si>
  <si>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</si>
  <si>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</si>
  <si>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</si>
  <si>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</si>
  <si>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</si>
  <si>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</si>
  <si>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</si>
  <si>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</si>
  <si>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</si>
  <si>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</si>
  <si>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</si>
  <si>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</si>
  <si>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</si>
  <si>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</si>
  <si>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</si>
  <si>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</si>
  <si>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</si>
  <si>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</si>
  <si>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</si>
  <si>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</si>
  <si>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</si>
  <si>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</si>
  <si>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</si>
  <si>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</si>
  <si>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</si>
  <si>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</si>
  <si>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</si>
  <si>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</si>
  <si>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</si>
  <si>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</si>
  <si>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</si>
  <si>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</si>
  <si>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</si>
  <si>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</si>
  <si>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</si>
  <si>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</si>
  <si>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</si>
  <si>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</si>
  <si>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</si>
  <si>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</si>
  <si>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</si>
  <si>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</si>
  <si>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</si>
  <si>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</si>
  <si>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</si>
  <si>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</si>
  <si>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</si>
  <si>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</si>
  <si>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</si>
  <si>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</si>
  <si>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</si>
  <si>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</si>
  <si>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</si>
  <si>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</si>
  <si>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</si>
  <si>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</si>
  <si>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</si>
  <si>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</si>
  <si>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</si>
  <si>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</si>
  <si>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</si>
  <si>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</si>
  <si>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</si>
  <si>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</si>
  <si>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</si>
  <si>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</si>
  <si>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</si>
  <si>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</si>
  <si>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</si>
  <si>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</si>
  <si>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</si>
  <si>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</si>
  <si>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</si>
  <si>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</si>
  <si>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</si>
  <si>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</si>
  <si>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</si>
  <si>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</si>
  <si>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</si>
  <si>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</si>
  <si>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</si>
  <si>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</si>
  <si>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</si>
  <si>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</si>
  <si>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</si>
  <si>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</si>
  <si>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</si>
  <si>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</si>
  <si>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</si>
  <si>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</si>
  <si>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</si>
  <si>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</si>
  <si>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</si>
  <si>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</si>
  <si>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</si>
  <si>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</si>
  <si>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</si>
  <si>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</si>
  <si>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</si>
  <si>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</si>
  <si>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</si>
  <si>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</si>
  <si>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</si>
  <si>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</si>
  <si>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</si>
  <si>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</si>
  <si>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</si>
  <si>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</si>
  <si>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</si>
  <si>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</si>
  <si>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</si>
  <si>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</si>
  <si>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</si>
  <si>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</si>
  <si>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</si>
  <si>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</si>
  <si>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</si>
  <si>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</si>
  <si>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</si>
  <si>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</si>
  <si>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</si>
  <si>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</si>
  <si>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</si>
  <si>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</si>
  <si>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</si>
  <si>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</si>
  <si>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</si>
  <si>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</si>
  <si>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</si>
  <si>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</si>
  <si>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</si>
  <si>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</si>
  <si>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</si>
  <si>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</si>
  <si>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</si>
  <si>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</si>
  <si>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</si>
  <si>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</si>
  <si>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</si>
  <si>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</si>
  <si>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</si>
  <si>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</si>
  <si>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</si>
  <si>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</si>
  <si>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</si>
  <si>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</si>
  <si>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</si>
  <si>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</si>
  <si>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</si>
  <si>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</si>
  <si>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</si>
  <si>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</si>
  <si>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</si>
  <si>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</si>
  <si>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</si>
  <si>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</si>
  <si>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</si>
  <si>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</si>
  <si>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</si>
  <si>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</si>
  <si>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</si>
  <si>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</si>
  <si>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</si>
  <si>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</si>
  <si>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</si>
  <si>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</si>
  <si>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</si>
  <si>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</si>
  <si>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</si>
  <si>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</si>
  <si>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</si>
  <si>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</si>
  <si>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</si>
  <si>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</si>
  <si>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</si>
  <si>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</si>
  <si>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</si>
  <si>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</si>
  <si>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</si>
  <si>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</si>
  <si>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</si>
  <si>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</si>
  <si>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</si>
  <si>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</si>
  <si>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</si>
  <si>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</si>
  <si>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</si>
  <si>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</si>
  <si>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</si>
  <si>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</si>
  <si>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</si>
  <si>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</si>
  <si>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</si>
  <si>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</si>
  <si>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</si>
  <si>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</si>
  <si>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</si>
  <si>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</si>
  <si>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</si>
  <si>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</si>
  <si>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</si>
  <si>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</si>
  <si>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</si>
  <si>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</si>
  <si>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</si>
  <si>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</si>
  <si>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</si>
  <si>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</si>
  <si>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</si>
  <si>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</si>
  <si>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</si>
  <si>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</si>
  <si>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</si>
  <si>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</si>
  <si>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</si>
  <si>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</si>
  <si>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</si>
  <si>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</si>
  <si>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</si>
  <si>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</si>
  <si>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</si>
  <si>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</si>
  <si>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</si>
  <si>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</si>
  <si>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</si>
  <si>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</si>
  <si>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</si>
  <si>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</si>
  <si>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</si>
  <si>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</si>
  <si>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</si>
  <si>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</si>
  <si>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</si>
  <si>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</si>
  <si>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</si>
  <si>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</si>
  <si>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</si>
  <si>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</si>
  <si>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</si>
  <si>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</si>
  <si>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</si>
  <si>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</si>
  <si>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</si>
  <si>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</si>
  <si>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</si>
  <si>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</si>
  <si>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</si>
  <si>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</si>
  <si>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</si>
  <si>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</si>
  <si>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</si>
  <si>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</si>
  <si>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</si>
  <si>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</si>
  <si>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</si>
  <si>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</si>
  <si>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</si>
  <si>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</si>
  <si>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</si>
  <si>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</si>
  <si>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</si>
  <si>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</si>
  <si>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</si>
  <si>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</si>
  <si>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</si>
  <si>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</si>
  <si>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</si>
  <si>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</si>
  <si>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</si>
  <si>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</si>
  <si>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</si>
  <si>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</si>
  <si>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</si>
  <si>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</si>
  <si>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</si>
  <si>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</si>
  <si>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</si>
  <si>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</si>
  <si>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</si>
  <si>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</si>
  <si>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</si>
  <si>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</si>
  <si>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</si>
  <si>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</si>
  <si>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</si>
  <si>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</si>
  <si>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</si>
  <si>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</si>
  <si>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</si>
  <si>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</si>
  <si>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</si>
  <si>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</si>
  <si>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</si>
  <si>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</si>
  <si>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</si>
  <si>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</si>
  <si>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</si>
  <si>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</si>
  <si>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</si>
  <si>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</si>
  <si>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</si>
  <si>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</si>
  <si>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</si>
  <si>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</si>
  <si>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</si>
  <si>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</si>
  <si>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</si>
  <si>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</si>
  <si>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</si>
  <si>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</si>
  <si>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</si>
  <si>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</si>
  <si>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</si>
  <si>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</si>
  <si>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</si>
  <si>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</si>
  <si>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</si>
  <si>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</si>
  <si>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</si>
  <si>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</si>
  <si>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</si>
  <si>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</si>
  <si>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</si>
  <si>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</si>
  <si>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</si>
  <si>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</si>
  <si>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</si>
  <si>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</si>
  <si>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</si>
  <si>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</si>
  <si>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</si>
  <si>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</si>
  <si>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</si>
  <si>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</si>
  <si>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</si>
  <si>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</si>
  <si>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</si>
  <si>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</si>
  <si>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</si>
  <si>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</si>
  <si>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</si>
  <si>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</si>
  <si>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</si>
  <si>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</si>
  <si>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</si>
  <si>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</si>
  <si>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</si>
  <si>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</si>
  <si>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</si>
  <si>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</si>
  <si>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</si>
  <si>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</si>
  <si>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</si>
  <si>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</si>
  <si>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</si>
  <si>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</si>
  <si>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</si>
  <si>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</si>
  <si>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</si>
  <si>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</si>
  <si>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</si>
  <si>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</si>
  <si>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</si>
  <si>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</si>
  <si>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</si>
  <si>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</si>
  <si>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</si>
  <si>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</si>
  <si>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</si>
  <si>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</si>
  <si>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</si>
  <si>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</si>
  <si>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</si>
  <si>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</si>
  <si>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</si>
  <si>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</si>
  <si>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</si>
  <si>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</si>
  <si>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</si>
  <si>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</si>
  <si>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</si>
  <si>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</si>
  <si>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</si>
  <si>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</si>
  <si>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</si>
  <si>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</si>
  <si>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</si>
  <si>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</si>
  <si>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</si>
  <si>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</si>
  <si>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</si>
  <si>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</si>
  <si>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</si>
  <si>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</si>
  <si>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</si>
  <si>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</si>
  <si>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</si>
  <si>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</si>
  <si>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</si>
  <si>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</si>
  <si>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</si>
  <si>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</si>
  <si>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</si>
  <si>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</si>
  <si>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</si>
  <si>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</si>
  <si>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</si>
  <si>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</si>
  <si>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</si>
  <si>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</si>
  <si>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</si>
  <si>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</si>
  <si>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</si>
  <si>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</si>
  <si>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</si>
  <si>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</si>
  <si>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</si>
  <si>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</si>
  <si>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</si>
  <si>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</si>
  <si>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</si>
  <si>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</si>
  <si>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</si>
  <si>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</si>
  <si>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</si>
  <si>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</si>
  <si>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</si>
  <si>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</si>
  <si>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</si>
  <si>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</si>
  <si>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</si>
  <si>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</si>
  <si>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</si>
  <si>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</si>
  <si>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</si>
  <si>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</si>
  <si>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</si>
  <si>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</si>
  <si>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</si>
  <si>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</si>
  <si>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</si>
  <si>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</si>
  <si>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</si>
  <si>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</si>
  <si>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</si>
  <si>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</si>
  <si>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</si>
  <si>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</si>
  <si>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</si>
  <si>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</si>
  <si>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</si>
  <si>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</si>
  <si>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</si>
  <si>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</si>
  <si>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</si>
  <si>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</si>
  <si>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</si>
  <si>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</si>
  <si>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</si>
  <si>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</si>
  <si>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</si>
  <si>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</si>
  <si>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</si>
  <si>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</si>
  <si>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</si>
  <si>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</si>
  <si>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</si>
  <si>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</si>
  <si>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</si>
  <si>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</si>
  <si>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</si>
  <si>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</si>
  <si>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</si>
  <si>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</si>
  <si>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</si>
  <si>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</si>
  <si>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</si>
  <si>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</si>
  <si>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</si>
  <si>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</si>
  <si>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</si>
  <si>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</si>
  <si>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</si>
  <si>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</si>
  <si>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</si>
  <si>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</si>
  <si>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</si>
  <si>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</si>
  <si>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</si>
  <si>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</si>
  <si>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</si>
  <si>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</si>
  <si>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</si>
  <si>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</si>
  <si>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</si>
  <si>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</si>
  <si>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</si>
  <si>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</si>
  <si>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</si>
  <si>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</si>
  <si>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</si>
  <si>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</si>
  <si>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</si>
  <si>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</si>
  <si>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</si>
  <si>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</si>
  <si>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</si>
  <si>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</si>
  <si>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</si>
  <si>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</si>
  <si>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</si>
  <si>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</si>
  <si>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</si>
  <si>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</si>
  <si>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</si>
  <si>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</si>
  <si>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</si>
  <si>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</si>
  <si>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</si>
  <si>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</si>
  <si>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</si>
  <si>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</si>
  <si>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</si>
  <si>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</si>
  <si>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</si>
  <si>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</si>
  <si>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</si>
  <si>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</si>
  <si>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</si>
  <si>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</si>
  <si>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</si>
  <si>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</si>
  <si>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</si>
  <si>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</si>
  <si>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</si>
  <si>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</si>
  <si>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</si>
  <si>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</si>
  <si>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</si>
  <si>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</si>
  <si>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</si>
  <si>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</si>
  <si>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</si>
  <si>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</si>
  <si>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</si>
  <si>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</si>
  <si>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</si>
  <si>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</si>
  <si>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</si>
  <si>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</si>
  <si>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</si>
  <si>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</si>
  <si>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</si>
  <si>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</si>
  <si>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</si>
  <si>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</si>
  <si>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</si>
  <si>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</si>
  <si>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</si>
  <si>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</si>
  <si>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</si>
  <si>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</si>
  <si>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</si>
  <si>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</si>
  <si>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</si>
  <si>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</si>
  <si>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</si>
  <si>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</si>
  <si>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</si>
  <si>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</si>
  <si>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</si>
  <si>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</si>
  <si>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</si>
  <si>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</si>
  <si>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</si>
  <si>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</si>
  <si>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</si>
  <si>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</si>
  <si>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</si>
  <si>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</si>
  <si>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</si>
  <si>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</si>
  <si>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</si>
  <si>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</si>
  <si>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</si>
  <si>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</si>
  <si>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</si>
  <si>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</si>
  <si>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</si>
  <si>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</si>
  <si>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</si>
  <si>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</si>
  <si>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</si>
  <si>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</si>
  <si>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</si>
  <si>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</si>
  <si>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</si>
  <si>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</si>
  <si>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</si>
  <si>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</si>
  <si>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</si>
  <si>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</si>
  <si>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</si>
  <si>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</si>
  <si>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</si>
  <si>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</si>
  <si>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</si>
  <si>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</si>
  <si>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</si>
  <si>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</si>
  <si>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</si>
  <si>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</si>
  <si>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</si>
  <si>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</si>
  <si>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</si>
  <si>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</si>
  <si>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</si>
  <si>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</si>
  <si>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</si>
  <si>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</si>
  <si>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</si>
  <si>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</si>
  <si>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</si>
  <si>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</si>
  <si>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</si>
  <si>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</si>
  <si>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</si>
  <si>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</si>
  <si>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</si>
  <si>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</si>
  <si>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</si>
  <si>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</si>
  <si>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</si>
  <si>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</si>
  <si>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</si>
  <si>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</si>
  <si>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</si>
  <si>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</si>
  <si>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</si>
  <si>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</si>
  <si>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</si>
  <si>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</si>
  <si>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</si>
  <si>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</si>
  <si>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</si>
  <si>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</si>
  <si>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</si>
  <si>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</si>
  <si>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</si>
  <si>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</si>
  <si>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</si>
  <si>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</si>
  <si>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</si>
  <si>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</si>
  <si>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</si>
  <si>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</si>
  <si>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</si>
  <si>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</si>
  <si>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</si>
  <si>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</si>
  <si>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</si>
  <si>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</si>
  <si>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</si>
  <si>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</si>
  <si>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</si>
  <si>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</si>
  <si>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</si>
  <si>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</si>
  <si>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</si>
  <si>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</si>
  <si>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</si>
  <si>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</si>
  <si>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</si>
  <si>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</si>
  <si>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</si>
  <si>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</si>
  <si>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</si>
  <si>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</si>
  <si>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</si>
  <si>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</si>
  <si>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</si>
  <si>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</si>
  <si>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</si>
  <si>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</si>
  <si>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</si>
  <si>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</si>
  <si>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</si>
  <si>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</si>
  <si>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</si>
  <si>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</si>
  <si>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</si>
  <si>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</si>
  <si>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</si>
  <si>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</si>
  <si>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</si>
  <si>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</si>
  <si>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</si>
  <si>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</si>
  <si>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</si>
  <si>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</si>
  <si>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</si>
  <si>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</si>
  <si>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</si>
  <si>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</si>
  <si>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</si>
  <si>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</si>
  <si>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</si>
  <si>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</si>
  <si>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</si>
  <si>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</si>
  <si>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</si>
  <si>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</si>
  <si>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</si>
  <si>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</si>
  <si>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</si>
  <si>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</si>
  <si>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</si>
  <si>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</si>
  <si>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</si>
  <si>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</si>
  <si>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</si>
  <si>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</si>
  <si>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</si>
  <si>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</si>
  <si>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</si>
  <si>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</si>
  <si>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</si>
  <si>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</si>
  <si>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</si>
  <si>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</si>
  <si>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</si>
  <si>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</si>
  <si>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</si>
  <si>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</si>
  <si>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</si>
  <si>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</si>
  <si>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</si>
  <si>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</si>
  <si>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</si>
  <si>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</si>
  <si>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</si>
  <si>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</si>
  <si>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</si>
  <si>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</si>
  <si>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</si>
  <si>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</si>
  <si>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</si>
  <si>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</si>
  <si>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</si>
  <si>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</si>
  <si>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</si>
  <si>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</si>
  <si>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</si>
  <si>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</si>
  <si>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</si>
  <si>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</si>
  <si>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</si>
  <si>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</si>
  <si>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</si>
  <si>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</si>
  <si>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</si>
  <si>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</si>
  <si>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</si>
  <si>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</si>
  <si>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</si>
  <si>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</si>
  <si>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</si>
  <si>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</si>
  <si>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</si>
  <si>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</si>
  <si>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</si>
  <si>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</si>
  <si>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</si>
  <si>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</si>
  <si>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</si>
  <si>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</si>
  <si>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</si>
  <si>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</si>
  <si>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</si>
  <si>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</si>
  <si>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</si>
  <si>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</si>
  <si>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</si>
  <si>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</si>
  <si>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</si>
  <si>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</si>
  <si>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</si>
  <si>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</si>
  <si>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</si>
  <si>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</si>
  <si>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</si>
  <si>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</si>
  <si>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</si>
  <si>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</si>
  <si>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</si>
  <si>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</si>
  <si>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</si>
  <si>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</si>
  <si>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</si>
  <si>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</si>
  <si>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</si>
  <si>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</si>
  <si>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</si>
  <si>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</si>
  <si>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</si>
  <si>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</si>
  <si>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</si>
  <si>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</si>
  <si>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</si>
  <si>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</si>
  <si>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</si>
  <si>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</si>
  <si>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</si>
  <si>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</si>
  <si>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</si>
  <si>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</si>
  <si>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</si>
  <si>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</si>
  <si>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</si>
  <si>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</si>
  <si>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</si>
  <si>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</si>
  <si>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</si>
  <si>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</si>
  <si>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</si>
  <si>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</si>
  <si>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</si>
  <si>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</si>
  <si>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</si>
  <si>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</si>
  <si>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</si>
  <si>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</si>
  <si>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</si>
  <si>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</si>
  <si>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</si>
  <si>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</si>
  <si>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</si>
  <si>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</si>
  <si>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</si>
  <si>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</si>
  <si>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</si>
  <si>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</si>
  <si>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</si>
  <si>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</si>
  <si>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</si>
  <si>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</si>
  <si>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</si>
  <si>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</si>
  <si>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</si>
  <si>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</si>
  <si>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</si>
  <si>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</si>
  <si>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</si>
  <si>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</si>
  <si>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</si>
  <si>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</si>
  <si>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</si>
  <si>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</si>
  <si>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</si>
  <si>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</si>
  <si>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</si>
  <si>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</si>
  <si>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</si>
  <si>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</si>
  <si>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</si>
  <si>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</si>
  <si>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</si>
  <si>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</si>
  <si>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</si>
  <si>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</si>
  <si>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</si>
  <si>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</si>
  <si>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</si>
  <si>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</si>
  <si>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</si>
  <si>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</si>
  <si>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</si>
  <si>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</si>
  <si>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</si>
  <si>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</si>
  <si>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</si>
  <si>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</si>
  <si>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</si>
  <si>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</si>
  <si>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</si>
  <si>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</si>
  <si>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</si>
  <si>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</si>
  <si>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</si>
  <si>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</si>
  <si>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</si>
  <si>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</si>
  <si>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</si>
  <si>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</si>
  <si>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</si>
  <si>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</si>
  <si>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</si>
  <si>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</si>
  <si>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</si>
  <si>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</si>
  <si>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</si>
  <si>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</si>
  <si>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</si>
  <si>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</si>
  <si>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</si>
  <si>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</si>
  <si>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</si>
  <si>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</si>
  <si>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</si>
  <si>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</si>
  <si>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</si>
  <si>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</si>
  <si>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</si>
  <si>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</si>
  <si>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</si>
  <si>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</si>
  <si>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</si>
  <si>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</si>
  <si>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</si>
  <si>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</si>
  <si>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</si>
  <si>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</si>
  <si>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</si>
  <si>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</si>
  <si>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</si>
  <si>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</si>
  <si>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</si>
  <si>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</si>
  <si>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</si>
  <si>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</si>
  <si>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</si>
  <si>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</si>
  <si>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</si>
  <si>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</si>
  <si>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</si>
  <si>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</si>
  <si>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</si>
  <si>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</si>
  <si>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</si>
  <si>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</si>
  <si>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</si>
  <si>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</si>
  <si>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</si>
  <si>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</si>
  <si>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</si>
  <si>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</si>
  <si>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</si>
  <si>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</si>
  <si>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</si>
  <si>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</si>
  <si>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</si>
  <si>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</si>
  <si>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</si>
  <si>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</si>
  <si>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</si>
  <si>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</si>
  <si>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</si>
  <si>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</si>
  <si>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</si>
  <si>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</si>
  <si>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</si>
  <si>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</si>
  <si>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</si>
  <si>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</si>
  <si>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</si>
  <si>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</si>
  <si>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</si>
  <si>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</si>
  <si>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</si>
  <si>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</si>
  <si>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</si>
  <si>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</si>
  <si>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</si>
  <si>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</si>
  <si>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</si>
  <si>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</si>
  <si>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</si>
  <si>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</si>
  <si>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</si>
  <si>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</si>
  <si>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</si>
  <si>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</si>
  <si>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</si>
  <si>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</si>
  <si>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</si>
  <si>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</si>
  <si>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</si>
  <si>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</si>
  <si>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</si>
  <si>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</si>
  <si>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</si>
  <si>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</si>
  <si>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</si>
  <si>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</si>
  <si>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</si>
  <si>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</si>
  <si>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</si>
  <si>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</si>
  <si>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</si>
  <si>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</si>
  <si>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</si>
  <si>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</si>
  <si>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</si>
  <si>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</si>
  <si>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</si>
  <si>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</si>
  <si>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</si>
  <si>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</si>
  <si>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</si>
  <si>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</si>
  <si>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</si>
  <si>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</si>
  <si>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</si>
  <si>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</si>
  <si>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</si>
  <si>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</si>
  <si>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</si>
  <si>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</si>
  <si>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</si>
  <si>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</si>
  <si>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</si>
  <si>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</si>
  <si>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</si>
  <si>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</si>
  <si>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</si>
  <si>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</si>
  <si>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</si>
  <si>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</si>
  <si>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</si>
  <si>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</si>
  <si>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</si>
  <si>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</si>
  <si>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</si>
  <si>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</si>
  <si>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</si>
  <si>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</si>
  <si>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</si>
  <si>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</si>
  <si>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</si>
  <si>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</si>
  <si>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</si>
  <si>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</si>
  <si>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</si>
  <si>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</si>
  <si>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</si>
  <si>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</si>
  <si>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</si>
  <si>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</si>
  <si>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</si>
  <si>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</si>
  <si>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</si>
  <si>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t>Домаћинства према броју чланова, 2022.</t>
  </si>
  <si>
    <t>Просечан број чланова домаћинства, 2022.</t>
  </si>
  <si>
    <t>Other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</si>
  <si>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</si>
  <si>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</si>
  <si>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</si>
  <si>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</si>
  <si>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</si>
  <si>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</si>
  <si>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</si>
  <si>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</si>
  <si>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</si>
  <si>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</si>
  <si>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</si>
  <si>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</si>
  <si>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</si>
  <si>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</si>
  <si>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</si>
  <si>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</si>
  <si>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</si>
  <si>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</si>
  <si>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</si>
  <si>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</si>
  <si>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</si>
  <si>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</si>
  <si>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</si>
  <si>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</si>
  <si>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</si>
  <si>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</si>
  <si>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</si>
  <si>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</si>
  <si>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</si>
  <si>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</si>
  <si>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</si>
  <si>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</si>
  <si>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</si>
  <si>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</si>
  <si>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</si>
  <si>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</si>
  <si>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</si>
  <si>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</si>
  <si>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</si>
  <si>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</si>
  <si>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</si>
  <si>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</si>
  <si>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</si>
  <si>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</si>
  <si>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</si>
  <si>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</si>
  <si>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</si>
  <si>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</si>
  <si>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</si>
  <si>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</si>
  <si>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</si>
  <si>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</si>
  <si>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</si>
  <si>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</si>
  <si>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</si>
  <si>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</si>
  <si>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</si>
  <si>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</si>
  <si>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</si>
  <si>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</si>
  <si>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</si>
  <si>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</si>
  <si>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</si>
  <si>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</si>
  <si>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</si>
  <si>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</si>
  <si>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</si>
  <si>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</si>
  <si>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</si>
  <si>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</si>
  <si>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</si>
  <si>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</si>
  <si>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</si>
  <si>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</si>
  <si>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</si>
  <si>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</si>
  <si>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</si>
  <si>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</si>
  <si>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</si>
  <si>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</si>
  <si>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</si>
  <si>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</si>
  <si>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</si>
  <si>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</si>
  <si>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</si>
  <si>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</si>
  <si>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</si>
  <si>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</si>
  <si>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</si>
  <si>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</si>
  <si>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</si>
  <si>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</si>
  <si>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</si>
  <si>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</si>
  <si>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</si>
  <si>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</si>
  <si>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</si>
  <si>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</si>
  <si>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</si>
  <si>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</si>
  <si>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</si>
  <si>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</si>
  <si>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</si>
  <si>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</si>
  <si>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</si>
  <si>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</si>
  <si>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</si>
  <si>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</si>
  <si>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</si>
  <si>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</si>
  <si>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</si>
  <si>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</si>
  <si>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</si>
  <si>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</si>
  <si>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</si>
  <si>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</si>
  <si>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</si>
  <si>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</si>
  <si>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</si>
  <si>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</si>
  <si>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</si>
  <si>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</si>
  <si>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</si>
  <si>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</si>
  <si>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</si>
  <si>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</si>
  <si>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</si>
  <si>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</si>
  <si>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</si>
  <si>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</si>
  <si>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</si>
  <si>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</si>
  <si>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</si>
  <si>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</si>
  <si>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</si>
  <si>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</si>
  <si>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</si>
  <si>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</si>
  <si>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</si>
  <si>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</si>
  <si>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</si>
  <si>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</si>
  <si>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</si>
  <si>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</si>
  <si>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</si>
  <si>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</si>
  <si>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</si>
  <si>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</si>
  <si>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</si>
  <si>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</si>
  <si>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</si>
  <si>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</si>
  <si>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</si>
  <si>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</si>
  <si>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</si>
  <si>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</si>
  <si>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</si>
  <si>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</si>
  <si>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</si>
  <si>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</si>
  <si>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</si>
  <si>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</si>
  <si>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</si>
  <si>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</si>
  <si>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</si>
  <si>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</si>
  <si>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</si>
  <si>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</si>
  <si>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</si>
  <si>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</si>
  <si>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</si>
  <si>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</si>
  <si>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</si>
  <si>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</si>
  <si>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</si>
  <si>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</si>
  <si>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</si>
  <si>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</si>
  <si>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</si>
  <si>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</si>
  <si>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</si>
  <si>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</si>
  <si>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</si>
  <si>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</si>
  <si>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</si>
  <si>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</si>
  <si>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</si>
  <si>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</si>
  <si>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</si>
  <si>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</si>
  <si>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</si>
  <si>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</si>
  <si>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</si>
  <si>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</si>
  <si>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</si>
  <si>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</si>
  <si>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</si>
  <si>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</si>
  <si>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</si>
  <si>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</si>
  <si>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</si>
  <si>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</si>
  <si>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</si>
  <si>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</si>
  <si>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</si>
  <si>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</si>
  <si>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</si>
  <si>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</si>
  <si>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</si>
  <si>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</si>
  <si>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</si>
  <si>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</si>
  <si>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</si>
  <si>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</si>
  <si>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</si>
  <si>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</si>
  <si>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</si>
  <si>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</si>
  <si>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</si>
  <si>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</si>
  <si>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</si>
  <si>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</si>
  <si>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</si>
  <si>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</si>
  <si>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</si>
  <si>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</si>
  <si>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</si>
  <si>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</si>
  <si>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</si>
  <si>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</si>
  <si>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</si>
  <si>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</si>
  <si>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</si>
  <si>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</si>
  <si>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</si>
  <si>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</si>
  <si>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</si>
  <si>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</si>
  <si>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</si>
  <si>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</si>
  <si>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</si>
  <si>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</si>
  <si>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</si>
  <si>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</si>
  <si>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</si>
  <si>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</si>
  <si>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</si>
  <si>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</si>
  <si>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</si>
  <si>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</si>
  <si>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</si>
  <si>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</si>
  <si>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</si>
  <si>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</si>
  <si>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</si>
  <si>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</si>
  <si>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</si>
  <si>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</si>
  <si>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</si>
  <si>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</si>
  <si>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</si>
  <si>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</si>
  <si>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</si>
  <si>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</si>
  <si>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</si>
  <si>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</si>
  <si>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</si>
  <si>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</si>
  <si>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</si>
  <si>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</si>
  <si>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</si>
  <si>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</si>
  <si>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</si>
  <si>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</si>
  <si>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</si>
  <si>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</si>
  <si>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</si>
  <si>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</si>
  <si>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</si>
  <si>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</si>
  <si>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</si>
  <si>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</si>
  <si>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</si>
  <si>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</si>
  <si>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</si>
  <si>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</si>
  <si>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</si>
  <si>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</si>
  <si>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</si>
  <si>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</si>
  <si>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</si>
  <si>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</si>
  <si>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</si>
  <si>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</si>
  <si>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</si>
  <si>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</si>
  <si>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</si>
  <si>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</si>
  <si>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</si>
  <si>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</si>
  <si>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</si>
  <si>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</si>
  <si>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</si>
  <si>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</si>
  <si>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</si>
  <si>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</si>
  <si>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</si>
  <si>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</si>
  <si>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</si>
  <si>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</si>
  <si>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</si>
  <si>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</si>
  <si>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</si>
  <si>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</si>
  <si>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</si>
  <si>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</si>
  <si>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</si>
  <si>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</si>
  <si>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</si>
  <si>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</si>
  <si>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</si>
  <si>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</si>
  <si>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</si>
  <si>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</si>
  <si>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</si>
  <si>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</si>
  <si>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</si>
  <si>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</si>
  <si>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</si>
  <si>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</si>
  <si>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</si>
  <si>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</si>
  <si>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</si>
  <si>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</si>
  <si>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</si>
  <si>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</si>
  <si>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</si>
  <si>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</si>
  <si>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</si>
  <si>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</si>
  <si>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</si>
  <si>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</si>
  <si>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</si>
  <si>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</si>
  <si>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</si>
  <si>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</si>
  <si>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</si>
  <si>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</si>
  <si>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</si>
  <si>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</si>
  <si>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</si>
  <si>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</si>
  <si>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</si>
  <si>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</si>
  <si>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</si>
  <si>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</si>
  <si>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</si>
  <si>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</si>
  <si>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</si>
  <si>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</si>
  <si>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</si>
  <si>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</si>
  <si>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</si>
  <si>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</si>
  <si>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</si>
  <si>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</si>
  <si>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</si>
  <si>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</si>
  <si>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</si>
  <si>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</si>
  <si>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</si>
  <si>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</si>
  <si>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</si>
  <si>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</si>
  <si>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</si>
  <si>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</si>
  <si>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</si>
  <si>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</si>
  <si>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</si>
  <si>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</si>
  <si>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</si>
  <si>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</si>
  <si>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</si>
  <si>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</si>
  <si>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</si>
  <si>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</si>
  <si>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</si>
  <si>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</si>
  <si>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</si>
  <si>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</si>
  <si>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</si>
  <si>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</si>
  <si>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</si>
  <si>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</si>
  <si>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</si>
  <si>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</si>
  <si>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</si>
  <si>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</si>
  <si>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</si>
  <si>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</si>
  <si>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</si>
  <si>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</si>
  <si>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</si>
  <si>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</si>
  <si>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</si>
  <si>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</si>
  <si>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</si>
  <si>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</si>
  <si>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</si>
  <si>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</si>
  <si>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</si>
  <si>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</si>
  <si>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</si>
  <si>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</si>
  <si>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</si>
  <si>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</si>
  <si>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</si>
  <si>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</si>
  <si>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</si>
  <si>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</si>
  <si>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</si>
  <si>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</si>
  <si>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</si>
  <si>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</si>
  <si>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</si>
  <si>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</si>
  <si>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</si>
  <si>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</si>
  <si>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</si>
  <si>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</si>
  <si>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</si>
  <si>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</si>
  <si>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</si>
  <si>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</si>
  <si>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</si>
  <si>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</si>
  <si>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</si>
  <si>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</si>
  <si>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</si>
  <si>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</si>
  <si>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</si>
  <si>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</si>
  <si>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</si>
  <si>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</si>
  <si>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</si>
  <si>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</si>
  <si>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</si>
  <si>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</si>
  <si>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</si>
  <si>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</si>
  <si>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</si>
  <si>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</si>
  <si>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</si>
  <si>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</si>
  <si>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</si>
  <si>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</si>
  <si>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</si>
  <si>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</si>
  <si>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</si>
  <si>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</si>
  <si>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</si>
  <si>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</si>
  <si>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</si>
  <si>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</si>
  <si>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</si>
  <si>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</si>
  <si>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</si>
  <si>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</si>
  <si>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</si>
  <si>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</si>
  <si>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</si>
  <si>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</si>
  <si>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</si>
  <si>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</si>
  <si>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</si>
  <si>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</si>
  <si>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</si>
  <si>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</si>
  <si>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</si>
  <si>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</si>
  <si>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</si>
  <si>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</si>
  <si>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</si>
  <si>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</si>
  <si>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</si>
  <si>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</si>
  <si>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</si>
  <si>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</si>
  <si>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</si>
  <si>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</si>
  <si>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</si>
  <si>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</si>
  <si>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</si>
  <si>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</si>
  <si>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</si>
  <si>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</si>
  <si>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</si>
  <si>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Профил, август 2024. године</t>
  </si>
  <si>
    <t>Profile, August 2024</t>
  </si>
  <si>
    <t>Становништво по петогодиштима, 2023.</t>
  </si>
  <si>
    <t>Стопа смртности услед самоубиства, 2021-2023.</t>
  </si>
  <si>
    <t>Регистровани запослени према општини рада, 2021-2023.</t>
  </si>
  <si>
    <t>Registered employees by municipalities of work, 2021-2023</t>
  </si>
  <si>
    <t>Регистровани запослени према општини пребивалишта, 2021-2023.</t>
  </si>
  <si>
    <t>Registered employed by municipalities of residence, 2021-2023</t>
  </si>
  <si>
    <t>Регистровани запослени у односу на број становника, 2021-2023.</t>
  </si>
  <si>
    <t>Registered employed comparing to population number, 2021-2023</t>
  </si>
  <si>
    <t>Регистровани незапослени на 1000 становника, према полу, 2021-2023.</t>
  </si>
  <si>
    <t>Registered unemployed per 1,000 inhabitants, by sex, 2021-2023</t>
  </si>
  <si>
    <t>Ученици који завршавају средњу школу, 2023.</t>
  </si>
  <si>
    <t>Students completing the secondary school, 2023</t>
  </si>
  <si>
    <t>Удео корисника основног додатка за негу и помоћ другог лица у укупној популацији, 2023. (%)</t>
  </si>
  <si>
    <t>Правноснажно осуђена пунолетна лица према месту извршења и старости, 2023.</t>
  </si>
  <si>
    <t>TP - TP=MRT|IUS=afdef5da-b8b6-4620-9b91-d183fcde91c1~cd60cbd1-1f82-4aa0-adf8-4d66e145c512~A311B12B-026F-47CC-8D35-8E994906C86E</t>
  </si>
  <si>
    <t>DV - TP=MRT|IUS=afdef5da-b8b6-4620-9b91-d183fcde91c1~cd60cbd1-1f82-4aa0-adf8-4d66e145c512~A311B12B-026F-47CC-8D35-8E994906C86E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</si>
  <si>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</si>
  <si>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</si>
  <si>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</si>
  <si>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TP=TPH_2023|IUS=15979461-7bed-4c0c-a855-73ce69d8cf79~784D95D4-0CE0-45D9-BAFF-C9D19082FFDD~A311B12B-026F-47CC-8D35-8E994906C86E</t>
  </si>
  <si>
    <t>DV - TP=TPH_2023|IUS=15979461-7bed-4c0c-a855-73ce69d8cf79~784D95D4-0CE0-45D9-BAFF-C9D19082FFDD~5B840D1E-1143-4C88-9451-17FEA79E2BBD</t>
  </si>
  <si>
    <t>DV - TP=TPH_2023|IUS=15979461-7bed-4c0c-a855-73ce69d8cf79~784D95D4-0CE0-45D9-BAFF-C9D19082FFDD~A4AF6DD2-2467-454F-BC9D-5042DAAD4EA2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</si>
  <si>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</si>
  <si>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</si>
  <si>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</si>
  <si>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</si>
  <si>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</si>
  <si>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</si>
  <si>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TP=TPH_2023|IUS=1acd8af0-968f-446d-b9d6-dfd47bff4ec6~784D95D4-0CE0-45D9-BAFF-C9D19082FFDD~A311B12B-026F-47CC-8D35-8E994906C86E</t>
  </si>
  <si>
    <t>DV - TP=TPH_2023|IUS=1acd8af0-968f-446d-b9d6-dfd47bff4ec6~784D95D4-0CE0-45D9-BAFF-C9D19082FFDD~5B840D1E-1143-4C88-9451-17FEA79E2BBD</t>
  </si>
  <si>
    <t>DV - TP=TPH_2023|IUS=1acd8af0-968f-446d-b9d6-dfd47bff4ec6~784D95D4-0CE0-45D9-BAFF-C9D19082FFDD~A4AF6DD2-2467-454F-BC9D-5042DAAD4EA2</t>
  </si>
  <si>
    <t>DV - TP=TPH_2023|IUS=658c3397-3487-4a03-8f5b-2bdfc302df70~784D95D4-0CE0-45D9-BAFF-C9D19082FFDD~A311B12B-026F-47CC-8D35-8E994906C86E</t>
  </si>
  <si>
    <t>DV - TP=TPH_2023|IUS=658c3397-3487-4a03-8f5b-2bdfc302df70~784D95D4-0CE0-45D9-BAFF-C9D19082FFDD~5B840D1E-1143-4C88-9451-17FEA79E2BBD</t>
  </si>
  <si>
    <t>DV - TP=TPH_2023|IUS=658c3397-3487-4a03-8f5b-2bdfc302df70~784D95D4-0CE0-45D9-BAFF-C9D19082FFDD~A4AF6DD2-2467-454F-BC9D-5042DAAD4EA2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</si>
  <si>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</si>
  <si>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</si>
  <si>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</si>
  <si>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TP=TPH_2023|IUS=92cd69a0-dada-4df7-94d3-71fc1d61d36a~784D95D4-0CE0-45D9-BAFF-C9D19082FFDD~A311B12B-026F-47CC-8D35-8E994906C86E</t>
  </si>
  <si>
    <t>DV - TP=TPH_2023|IUS=92cd69a0-dada-4df7-94d3-71fc1d61d36a~784D95D4-0CE0-45D9-BAFF-C9D19082FFDD~5B840D1E-1143-4C88-9451-17FEA79E2BBD</t>
  </si>
  <si>
    <t>DV - TP=TPH_2023|IUS=92cd69a0-dada-4df7-94d3-71fc1d61d36a~784D95D4-0CE0-45D9-BAFF-C9D19082FFDD~A4AF6DD2-2467-454F-BC9D-5042DAAD4EA2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</si>
  <si>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</si>
  <si>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</si>
  <si>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</si>
  <si>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TP=TPH_2023|IUS=8eacad9c-8fca-477d-af89-8d3c804e7517~784D95D4-0CE0-45D9-BAFF-C9D19082FFDD~A311B12B-026F-47CC-8D35-8E994906C86E</t>
  </si>
  <si>
    <t>DV - TP=TPH_2023|IUS=8eacad9c-8fca-477d-af89-8d3c804e7517~784D95D4-0CE0-45D9-BAFF-C9D19082FFDD~5B840D1E-1143-4C88-9451-17FEA79E2BBD</t>
  </si>
  <si>
    <t>DV - TP=TPH_2023|IUS=8eacad9c-8fca-477d-af89-8d3c804e7517~784D95D4-0CE0-45D9-BAFF-C9D19082FFDD~A4AF6DD2-2467-454F-BC9D-5042DAAD4EA2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</si>
  <si>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</si>
  <si>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</si>
  <si>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</si>
  <si>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TP=TPH_2023|IUS=b821f47c-4cab-4279-9e90-5faa1d44827f~784D95D4-0CE0-45D9-BAFF-C9D19082FFDD~A311B12B-026F-47CC-8D35-8E994906C86E</t>
  </si>
  <si>
    <t>DV - TP=TPH_2023|IUS=b821f47c-4cab-4279-9e90-5faa1d44827f~784D95D4-0CE0-45D9-BAFF-C9D19082FFDD~5B840D1E-1143-4C88-9451-17FEA79E2BBD</t>
  </si>
  <si>
    <t>DV - TP=TPH_2023|IUS=b821f47c-4cab-4279-9e90-5faa1d44827f~784D95D4-0CE0-45D9-BAFF-C9D19082FFDD~A4AF6DD2-2467-454F-BC9D-5042DAAD4EA2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</si>
  <si>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</si>
  <si>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</si>
  <si>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</si>
  <si>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TP=TPH_2022|IUS=f17e8ebe-329b-40fa-ba77-710646c3fab6~784D95D4-0CE0-45D9-BAFF-C9D19082FFDD~A311B12B-026F-47CC-8D35-8E994906C86E</t>
  </si>
  <si>
    <t>DV - TP=TPH_2023|IUS=f17e8ebe-329b-40fa-ba77-710646c3fab6~784D95D4-0CE0-45D9-BAFF-C9D19082FFDD~A311B12B-026F-47CC-8D35-8E994906C86E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</si>
  <si>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</si>
  <si>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TP=TPH_2023|IUS=f17e8ebe-329b-40fa-ba77-710646c3fab6~784D95D4-0CE0-45D9-BAFF-C9D19082FFDD~5B840D1E-1143-4C88-9451-17FEA79E2BBD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</si>
  <si>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</si>
  <si>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TP=TPH_2023|IUS=f17e8ebe-329b-40fa-ba77-710646c3fab6~784D95D4-0CE0-45D9-BAFF-C9D19082FFDD~A4AF6DD2-2467-454F-BC9D-5042DAAD4EA2</t>
  </si>
  <si>
    <t>DV - TP=TPH_2023|IUS=9DDEEF57-452C-4EC7-BDD7-B9C22850A1BE~E009CCF1-8466-4816-B705-169EDB7E9802~A311B12B-026F-47CC-8D35-8E994906C86E</t>
  </si>
  <si>
    <t>DV - TP=TPH_2023|IUS=46f82ae0-9436-4f0e-8f9e-9996b87b5a9a~03447435-ea07-4f59-9725-b246a7104363~A311B12B-026F-47CC-8D35-8E994906C86E</t>
  </si>
  <si>
    <t>DV - TP=TPH_2023|IUS=0694f35a-869a-4d87-929e-29a719f2d84b~E009CCF1-8466-4816-B705-169EDB7E9802~A311B12B-026F-47CC-8D35-8E994906C86E</t>
  </si>
  <si>
    <t>DV - TP=TPH_2023|IUS=0694f35a-869a-4d87-929e-29a719f2d84b~E009CCF1-8466-4816-B705-169EDB7E9802~5B840D1E-1143-4C88-9451-17FEA79E2BBD</t>
  </si>
  <si>
    <t>DV - TP=TPH_2023|IUS=0694f35a-869a-4d87-929e-29a719f2d84b~E009CCF1-8466-4816-B705-169EDB7E9802~A4AF6DD2-2467-454F-BC9D-5042DAAD4EA2</t>
  </si>
  <si>
    <r>
      <t>Број становника по старосним групама, 2023.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</si>
  <si>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DV - TP=TPH_2023|IUS=c388236e-9718-4ac8-9984-3d90554a7813~784D95D4-0CE0-45D9-BAFF-C9D19082FFDD~A311B12B-026F-47CC-8D35-8E994906C86E</t>
  </si>
  <si>
    <t>DV - TP=TPH_2023|IUS=c388236e-9718-4ac8-9984-3d90554a7813~784D95D4-0CE0-45D9-BAFF-C9D19082FFDD~5B840D1E-1143-4C88-9451-17FEA79E2BBD</t>
  </si>
  <si>
    <t>DV - TP=TPH_2023|IUS=c388236e-9718-4ac8-9984-3d90554a7813~784D95D4-0CE0-45D9-BAFF-C9D19082FFDD~A4AF6DD2-2467-454F-BC9D-5042DAAD4EA2</t>
  </si>
  <si>
    <t>DV - TP=TPH_2023|IUS=daa131f0-cc28-43b6-96e0-d3b17839d6ac~784D95D4-0CE0-45D9-BAFF-C9D19082FFDD~A311B12B-026F-47CC-8D35-8E994906C86E</t>
  </si>
  <si>
    <t>DV - TP=TPH_2023|IUS=daa131f0-cc28-43b6-96e0-d3b17839d6ac~784D95D4-0CE0-45D9-BAFF-C9D19082FFDD~5B840D1E-1143-4C88-9451-17FEA79E2BBD</t>
  </si>
  <si>
    <t>DV - TP=TPH_2023|IUS=daa131f0-cc28-43b6-96e0-d3b17839d6ac~784D95D4-0CE0-45D9-BAFF-C9D19082FFDD~A4AF6DD2-2467-454F-BC9D-5042DAAD4EA2</t>
  </si>
  <si>
    <t>DV - TP=TPH_2023|IUS=059e9403-ce3c-4a44-82e3-618e67119ec8~db4aadc2-9b8a-4c0c-8b4d-055d64000fb3~A311B12B-026F-47CC-8D35-8E994906C86E</t>
  </si>
  <si>
    <t>DV - TP=TPH_2023|IUS=7636ebf8-af9f-4c33-b3d4-4f6fa45ddda1~db4aadc2-9b8a-4c0c-8b4d-055d64000fb3~A311B12B-026F-47CC-8D35-8E994906C86E</t>
  </si>
  <si>
    <t>DV - TP=TPH_2023|IUS=ae2506db-3e96-4d98-aa31-a4adbbc130ef~db4aadc2-9b8a-4c0c-8b4d-055d64000fb3~A311B12B-026F-47CC-8D35-8E994906C86E</t>
  </si>
  <si>
    <t>DV - TP=TPH_2023|IUS=81418b96-9cb3-4285-b03b-508ac5a2daf7~784D95D4-0CE0-45D9-BAFF-C9D19082FFDD~A311B12B-026F-47CC-8D35-8E994906C86E</t>
  </si>
  <si>
    <t>DV - TP=TPH_2023|IUS=81418b96-9cb3-4285-b03b-508ac5a2daf7~784D95D4-0CE0-45D9-BAFF-C9D19082FFDD~5B840D1E-1143-4C88-9451-17FEA79E2BBD</t>
  </si>
  <si>
    <t>DV - TP=TPH_2023|IUS=81418b96-9cb3-4285-b03b-508ac5a2daf7~784D95D4-0CE0-45D9-BAFF-C9D19082FFDD~A4AF6DD2-2467-454F-BC9D-5042DAAD4EA2</t>
  </si>
  <si>
    <t>DV - TP=TPH_2023|IUS=8c675256-3332-45a8-a8a2-be34e13d85cc~784D95D4-0CE0-45D9-BAFF-C9D19082FFDD~A311B12B-026F-47CC-8D35-8E994906C86E</t>
  </si>
  <si>
    <t>DV - TP=TPH_2023|IUS=8c675256-3332-45a8-a8a2-be34e13d85cc~784D95D4-0CE0-45D9-BAFF-C9D19082FFDD~5B840D1E-1143-4C88-9451-17FEA79E2BBD</t>
  </si>
  <si>
    <t>DV - TP=TPH_2023|IUS=8c675256-3332-45a8-a8a2-be34e13d85cc~784D95D4-0CE0-45D9-BAFF-C9D19082FFDD~A4AF6DD2-2467-454F-BC9D-5042DAAD4EA2</t>
  </si>
  <si>
    <t>DV - TP=TPH_2023|IUS=c66fb4e3-f060-484a-8f14-24b3f998654e~cd60cbd1-1f82-4aa0-adf8-4d66e145c512~A311B12B-026F-47CC-8D35-8E994906C86E</t>
  </si>
  <si>
    <t>DV - TP=TPH_2023|IUS=3075adc2-ba8d-4aa8-abb4-5efe8086bd62~784D95D4-0CE0-45D9-BAFF-C9D19082FFDD~A311B12B-026F-47CC-8D35-8E994906C86E</t>
  </si>
  <si>
    <t>DV - TP=TPH_2023|IUS=7abc031d-00eb-46d6-896f-1235f9d463d7~784D95D4-0CE0-45D9-BAFF-C9D19082FFDD~A311B12B-026F-47CC-8D35-8E994906C86E</t>
  </si>
  <si>
    <t>DV - TP=TPH_2023|IUS=26b2e5ad-776d-4593-893e-120cf7e6f38c~784D95D4-0CE0-45D9-BAFF-C9D19082FFDD~9b309b1b-a16b-4052-a812-e5ec122abc1b</t>
  </si>
  <si>
    <t>DV - TP=TPH_2023|IUS=26b2e5ad-776d-4593-893e-120cf7e6f38c~784D95D4-0CE0-45D9-BAFF-C9D19082FFDD~85213b5d-d685-4971-822b-fe4fac2dffcb</t>
  </si>
  <si>
    <t>DV - TP=TPH_2023|IUS=26b2e5ad-776d-4593-893e-120cf7e6f38c~784D95D4-0CE0-45D9-BAFF-C9D19082FFDD~c76fe56b-fd89-444a-9e74-c7740e7efe56</t>
  </si>
  <si>
    <t>DV - TP=TPH_2023|IUS=26b2e5ad-776d-4593-893e-120cf7e6f38c~784D95D4-0CE0-45D9-BAFF-C9D19082FFDD~9173ce53-416e-4a54-94cc-d4ee343c9512</t>
  </si>
  <si>
    <t>DV - TP=TPH_2023|IUS=26b2e5ad-776d-4593-893e-120cf7e6f38c~784D95D4-0CE0-45D9-BAFF-C9D19082FFDD~493e75b0-e339-4e93-89fa-1539184cb9da</t>
  </si>
  <si>
    <t>DV - TP=TPH_2023|IUS=26b2e5ad-776d-4593-893e-120cf7e6f38c~784D95D4-0CE0-45D9-BAFF-C9D19082FFDD~530510e6-ae02-4ba8-a89e-bdc5b77191a2</t>
  </si>
  <si>
    <t>DV - TP=TPH_2023|IUS=26b2e5ad-776d-4593-893e-120cf7e6f38c~784D95D4-0CE0-45D9-BAFF-C9D19082FFDD~cc613988-4c76-4ba8-8737-98e4fb94447c</t>
  </si>
  <si>
    <t>DV - TP=TPH_2023|IUS=26b2e5ad-776d-4593-893e-120cf7e6f38c~784D95D4-0CE0-45D9-BAFF-C9D19082FFDD~00346ccd-134d-4818-853b-8418a2de7f2e</t>
  </si>
  <si>
    <t>DV - TP=TPH_2023|IUS=26b2e5ad-776d-4593-893e-120cf7e6f38c~784D95D4-0CE0-45D9-BAFF-C9D19082FFDD~eedec35e-00cc-4bc4-ba96-78dd60f4c3b0</t>
  </si>
  <si>
    <t>DV - TP=TPH_2023|IUS=26b2e5ad-776d-4593-893e-120cf7e6f38c~784D95D4-0CE0-45D9-BAFF-C9D19082FFDD~071ba885-c956-4ab4-b3c2-068dfdcace8c</t>
  </si>
  <si>
    <t>DV - TP=TPH_2023|IUS=26b2e5ad-776d-4593-893e-120cf7e6f38c~784D95D4-0CE0-45D9-BAFF-C9D19082FFDD~011790b0-054c-4f97-9e50-af90ef22c7a3</t>
  </si>
  <si>
    <t>DV - TP=TPH_2023|IUS=26b2e5ad-776d-4593-893e-120cf7e6f38c~784D95D4-0CE0-45D9-BAFF-C9D19082FFDD~80accebd-d1d1-40b1-95dc-d3ffcb8d7775</t>
  </si>
  <si>
    <t>DV - TP=TPH_2023|IUS=26b2e5ad-776d-4593-893e-120cf7e6f38c~784D95D4-0CE0-45D9-BAFF-C9D19082FFDD~203bea9e-0590-48bf-8c76-9253e8b8fe00</t>
  </si>
  <si>
    <t>DV - TP=TPH_2023|IUS=26b2e5ad-776d-4593-893e-120cf7e6f38c~784D95D4-0CE0-45D9-BAFF-C9D19082FFDD~c29ed5da-2320-4ae3-8db8-8fd5926a93d4</t>
  </si>
  <si>
    <t>DV - TP=TPH_2023|IUS=26b2e5ad-776d-4593-893e-120cf7e6f38c~784D95D4-0CE0-45D9-BAFF-C9D19082FFDD~7d174833-fd07-49ea-9be4-cc48c7192745</t>
  </si>
  <si>
    <t>DV - TP=TPH_2023|IUS=26b2e5ad-776d-4593-893e-120cf7e6f38c~784D95D4-0CE0-45D9-BAFF-C9D19082FFDD~2593f883-b6d2-450c-8325-14446fec0430</t>
  </si>
  <si>
    <t>DV - TP=TPH_2023|IUS=26b2e5ad-776d-4593-893e-120cf7e6f38c~784D95D4-0CE0-45D9-BAFF-C9D19082FFDD~abbe53f8-6262-4dfb-8cbe-0927ca285a9e</t>
  </si>
  <si>
    <t>DV - TP=TPH_2023|IUS=26b2e5ad-776d-4593-893e-120cf7e6f38c~784D95D4-0CE0-45D9-BAFF-C9D19082FFDD~d3682857-5ca0-4653-bfdb-2e783f1bdd8a</t>
  </si>
  <si>
    <t>DV - TP=TPH_2023|IUS=26b2e5ad-776d-4593-893e-120cf7e6f38c~784D95D4-0CE0-45D9-BAFF-C9D19082FFDD~e9ad9aeb-c599-4907-8748-ca5a5ed0f080</t>
  </si>
  <si>
    <t>DV - TP=TPH_2023|IUS=26b2e5ad-776d-4593-893e-120cf7e6f38c~784D95D4-0CE0-45D9-BAFF-C9D19082FFDD~b93ce289-195c-4605-886b-67038b47e18e</t>
  </si>
  <si>
    <t>DV - TP=TPH_2023|IUS=26b2e5ad-776d-4593-893e-120cf7e6f38c~784D95D4-0CE0-45D9-BAFF-C9D19082FFDD~0a064862-7f93-4bae-a792-54fc276cbe14</t>
  </si>
  <si>
    <t>DV - TP=TPH_2023|IUS=26b2e5ad-776d-4593-893e-120cf7e6f38c~784D95D4-0CE0-45D9-BAFF-C9D19082FFDD~a6582bb7-8270-4d23-91d7-93cc50965a98</t>
  </si>
  <si>
    <t>DV - TP=TPH_2023|IUS=26b2e5ad-776d-4593-893e-120cf7e6f38c~784D95D4-0CE0-45D9-BAFF-C9D19082FFDD~b89b952a-bc22-4b90-b48d-9361b0cd21f9</t>
  </si>
  <si>
    <t>DV - TP=TPH_2023|IUS=26b2e5ad-776d-4593-893e-120cf7e6f38c~784D95D4-0CE0-45D9-BAFF-C9D19082FFDD~3e69366e-0897-47d4-b854-5b76f8eaa735</t>
  </si>
  <si>
    <t>DV - TP=TPH_2023|IUS=26b2e5ad-776d-4593-893e-120cf7e6f38c~784D95D4-0CE0-45D9-BAFF-C9D19082FFDD~b1af3207-d9e6-4dce-8f85-69fb5f0a8049</t>
  </si>
  <si>
    <t>DV - TP=TPH_2023|IUS=26b2e5ad-776d-4593-893e-120cf7e6f38c~784D95D4-0CE0-45D9-BAFF-C9D19082FFDD~eaa19783-ad48-4bfc-a58c-e093abdf3b14</t>
  </si>
  <si>
    <t>DV - TP=TPH_2023|IUS=26b2e5ad-776d-4593-893e-120cf7e6f38c~784D95D4-0CE0-45D9-BAFF-C9D19082FFDD~d7bb730d-c27e-468b-8329-5be3d0f8e80a</t>
  </si>
  <si>
    <t>DV - TP=TPH_2023|IUS=26b2e5ad-776d-4593-893e-120cf7e6f38c~784D95D4-0CE0-45D9-BAFF-C9D19082FFDD~762d7c87-8b54-413d-a59a-0a3d4f7b2775</t>
  </si>
  <si>
    <t>DV - TP=TPH_2023|IUS=26b2e5ad-776d-4593-893e-120cf7e6f38c~784D95D4-0CE0-45D9-BAFF-C9D19082FFDD~584fea00-f4f8-43d4-b6ca-0928240925f4</t>
  </si>
  <si>
    <t>DV - TP=TPH_2023|IUS=26b2e5ad-776d-4593-893e-120cf7e6f38c~784D95D4-0CE0-45D9-BAFF-C9D19082FFDD~721ff788-6dd1-483a-8ba9-334dc1f27500</t>
  </si>
  <si>
    <t>DV - TP=TPH_2023|IUS=26b2e5ad-776d-4593-893e-120cf7e6f38c~784D95D4-0CE0-45D9-BAFF-C9D19082FFDD~260c23d2-68fd-41d3-9639-83aa8842fa5d</t>
  </si>
  <si>
    <t>DV - TP=TPH_2023|IUS=26b2e5ad-776d-4593-893e-120cf7e6f38c~784D95D4-0CE0-45D9-BAFF-C9D19082FFDD~c65ffbd2-43d9-4377-ad6d-ecf12c5d0321</t>
  </si>
  <si>
    <t>DV - TP=TPH_2023|IUS=26b2e5ad-776d-4593-893e-120cf7e6f38c~784D95D4-0CE0-45D9-BAFF-C9D19082FFDD~7d88bb1c-9487-49df-9d60-e506bffd2d7b</t>
  </si>
  <si>
    <t>DV - TP=TPH_2023|IUS=26b2e5ad-776d-4593-893e-120cf7e6f38c~784D95D4-0CE0-45D9-BAFF-C9D19082FFDD~ccbf54f2-c029-4510-ab4d-c9a49bab48ba</t>
  </si>
  <si>
    <t>DV - TP=TPH_2023|IUS=26b2e5ad-776d-4593-893e-120cf7e6f38c~784D95D4-0CE0-45D9-BAFF-C9D19082FFDD~576ec8ef-0c51-48e6-8898-72f3324c7ebf</t>
  </si>
  <si>
    <t>DV - TP=TPH_2023|IUS=26b2e5ad-776d-4593-893e-120cf7e6f38c~784D95D4-0CE0-45D9-BAFF-C9D19082FFDD~24d4277e-e8a3-460b-bc31-dddf22b633ad</t>
  </si>
  <si>
    <t>DV - TP=TPH_2023|IUS=a1c464e2-003b-4ea5-86f0-18f9fa900d29~cd60cbd1-1f82-4aa0-adf8-4d66e145c512~A311B12B-026F-47CC-8D35-8E994906C86E</t>
  </si>
  <si>
    <t>DV - TP=TPH_2023|IUS=a1c464e2-003b-4ea5-86f0-18f9fa900d29~cd60cbd1-1f82-4aa0-adf8-4d66e145c512~5B840D1E-1143-4C88-9451-17FEA79E2BBD</t>
  </si>
  <si>
    <t>DV - TP=TPH_2023|IUS=a1c464e2-003b-4ea5-86f0-18f9fa900d29~cd60cbd1-1f82-4aa0-adf8-4d66e145c512~A4AF6DD2-2467-454F-BC9D-5042DAAD4EA2</t>
  </si>
  <si>
    <t>DV - TP=TPH_2023|IUS=ea2ef13d-ffa1-46f2-b301-5e2b122ef632~9b0c298f-1b36-42c9-963a-8e74c29d944d~A311B12B-026F-47CC-8D35-8E994906C86E</t>
  </si>
  <si>
    <t>DV - TP=TPH_2023|IUS=b8cf56ea-2abe-4a2e-856f-332a125d5ea4~1a6b0005-85af-4235-862a-57c0e25bffc8~A311B12B-026F-47CC-8D35-8E994906C86E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</si>
  <si>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</si>
  <si>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</si>
  <si>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</si>
  <si>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TP=TPH_2023|IUS=afdef5da-b8b6-4620-9b91-d183fcde91c1~cd60cbd1-1f82-4aa0-adf8-4d66e145c512~A311B12B-026F-47CC-8D35-8E994906C86E</t>
  </si>
  <si>
    <t>DV - TP=TPH_2023|IUS=afdef5da-b8b6-4620-9b91-d183fcde91c1~cd60cbd1-1f82-4aa0-adf8-4d66e145c512~5B840D1E-1143-4C88-9451-17FEA79E2BBD</t>
  </si>
  <si>
    <t>DV - TP=TPH_2023|IUS=afdef5da-b8b6-4620-9b91-d183fcde91c1~cd60cbd1-1f82-4aa0-adf8-4d66e145c512~A4AF6DD2-2467-454F-BC9D-5042DAAD4EA2</t>
  </si>
  <si>
    <t>DV - TP=TPH_2023|IUS=a9e094aa-03d6-4008-87ce-425afcaeedc7~4F5FCB7B-B738-463D-B124-1DFDD5678A26~A311B12B-026F-47CC-8D35-8E994906C86E</t>
  </si>
  <si>
    <t>DV - TP=TPH_2023|IUS=3c67219b-6e9e-47ac-ba8a-6286be4d89a4~784D95D4-0CE0-45D9-BAFF-C9D19082FFDD~342798b8-763a-4289-b1ff-aa843f6f6cbf</t>
  </si>
  <si>
    <t>DV - TP=TPH_2023|IUS=3c67219b-6e9e-47ac-ba8a-6286be4d89a4~784D95D4-0CE0-45D9-BAFF-C9D19082FFDD~844864b6-2893-4b51-b4f0-0fabf7719470</t>
  </si>
  <si>
    <t>DV - TP=TPH_2023|IUS=3c67219b-6e9e-47ac-ba8a-6286be4d89a4~784D95D4-0CE0-45D9-BAFF-C9D19082FFDD~62c0563f-4d65-4dcd-a139-fe7c2663743b</t>
  </si>
  <si>
    <t>DV - TP=TPH_2023|IUS=3c67219b-6e9e-47ac-ba8a-6286be4d89a4~784D95D4-0CE0-45D9-BAFF-C9D19082FFDD~63704437-04a5-4e0d-ade2-25dc2989dd23</t>
  </si>
  <si>
    <t>DV - TP=TPH_2023|IUS=3c67219b-6e9e-47ac-ba8a-6286be4d89a4~784D95D4-0CE0-45D9-BAFF-C9D19082FFDD~4d0cd28c-8d97-4e31-8874-64bb2f015045</t>
  </si>
  <si>
    <t>DV - TP=TPH_2023|IUS=3c67219b-6e9e-47ac-ba8a-6286be4d89a4~784D95D4-0CE0-45D9-BAFF-C9D19082FFDD~2dd4517e-d6f1-4e9f-9a18-36c30709a8ce</t>
  </si>
  <si>
    <t>DV - TP=TPH_2023|IUS=8dfad4b7-4129-4c72-9ee4-172830894610~784D95D4-0CE0-45D9-BAFF-C9D19082FFDD~A311B12B-026F-47CC-8D35-8E994906C86E</t>
  </si>
  <si>
    <t>DV - TP=TPH_2023|IUS=b7a3d32b-88ab-4508-8ffb-80ef8ce2a5c7~784D95D4-0CE0-45D9-BAFF-C9D19082FFDD~A311B12B-026F-47CC-8D35-8E994906C86E</t>
  </si>
  <si>
    <t>DV - TP=TPH_2023|IUS=b7a3d32b-88ab-4508-8ffb-80ef8ce2a5c7~784D95D4-0CE0-45D9-BAFF-C9D19082FFDD~9F0958BB-07BF-4817-8243-23ABB5DDE043</t>
  </si>
  <si>
    <t>DV - TP=TPH_2023|IUS=b7a3d32b-88ab-4508-8ffb-80ef8ce2a5c7~784D95D4-0CE0-45D9-BAFF-C9D19082FFDD~452D40AA-9B58-4469-B337-6A4B5822BB78</t>
  </si>
  <si>
    <t>DV - TP=TPH_2023|IUS=1cb3dcb6-70d3-44e2-8d6f-1a2a247fec89~784D95D4-0CE0-45D9-BAFF-C9D19082FFDD~A311B12B-026F-47CC-8D35-8E994906C86E</t>
  </si>
  <si>
    <t>DV - TP=TPH_2023|IUS=1cb3dcb6-70d3-44e2-8d6f-1a2a247fec89~784D95D4-0CE0-45D9-BAFF-C9D19082FFDD~5B840D1E-1143-4C88-9451-17FEA79E2BBD</t>
  </si>
  <si>
    <t>DV - TP=TPH_2023|IUS=1cb3dcb6-70d3-44e2-8d6f-1a2a247fec89~784D95D4-0CE0-45D9-BAFF-C9D19082FFDD~A4AF6DD2-2467-454F-BC9D-5042DAAD4EA2</t>
  </si>
  <si>
    <t>DV - TP=TPH_2023|IUS=45352fc9-2328-4a31-8104-4669fb35f130~784D95D4-0CE0-45D9-BAFF-C9D19082FFDD~A311B12B-026F-47CC-8D35-8E994906C86E</t>
  </si>
  <si>
    <t>DV - TP=TPH_2023|IUS=45352fc9-2328-4a31-8104-4669fb35f130~784D95D4-0CE0-45D9-BAFF-C9D19082FFDD~5B840D1E-1143-4C88-9451-17FEA79E2BBD</t>
  </si>
  <si>
    <t>DV - TP=TPH_2023|IUS=45352fc9-2328-4a31-8104-4669fb35f130~784D95D4-0CE0-45D9-BAFF-C9D19082FFDD~A4AF6DD2-2467-454F-BC9D-5042DAAD4EA2</t>
  </si>
  <si>
    <t>DV - TP=TPH_2023|IUS=7c0b0ecd-f12f-4881-a172-90d1ce4a3275~B602B58B-6879-4188-9D49-DD833281FE4E~A311B12B-026F-47CC-8D35-8E994906C86E</t>
  </si>
  <si>
    <t>DV - TP=TPH_2023|IUS=7c0b0ecd-f12f-4881-a172-90d1ce4a3275~B602B58B-6879-4188-9D49-DD833281FE4E~5B840D1E-1143-4C88-9451-17FEA79E2BBD</t>
  </si>
  <si>
    <t>DV - TP=TPH_2023|IUS=7c0b0ecd-f12f-4881-a172-90d1ce4a3275~B602B58B-6879-4188-9D49-DD833281FE4E~A4AF6DD2-2467-454F-BC9D-5042DAAD4EA2</t>
  </si>
  <si>
    <t>DV - TP=TPH_2023|IUS=7c03f2eb-9b51-418d-be9a-504bcb84a391~784D95D4-0CE0-45D9-BAFF-C9D19082FFDD~A311B12B-026F-47CC-8D35-8E994906C86E</t>
  </si>
  <si>
    <t>DV - TP=TPH_2023|IUS=7c03f2eb-9b51-418d-be9a-504bcb84a391~784D95D4-0CE0-45D9-BAFF-C9D19082FFDD~5B840D1E-1143-4C88-9451-17FEA79E2BBD</t>
  </si>
  <si>
    <t>DV - TP=TPH_2023|IUS=7c03f2eb-9b51-418d-be9a-504bcb84a391~784D95D4-0CE0-45D9-BAFF-C9D19082FFDD~A4AF6DD2-2467-454F-BC9D-5042DAAD4EA2</t>
  </si>
  <si>
    <t>DV - TP=TPH_2023|IUS=77e2c272-7c80-4751-a831-0a7a732afaad~B602B58B-6879-4188-9D49-DD833281FE4E~A311B12B-026F-47CC-8D35-8E994906C86E</t>
  </si>
  <si>
    <t>DV - TP=TPH_2023|IUS=77e2c272-7c80-4751-a831-0a7a732afaad~B602B58B-6879-4188-9D49-DD833281FE4E~5B840D1E-1143-4C88-9451-17FEA79E2BBD</t>
  </si>
  <si>
    <t>DV - TP=TPH_2023|IUS=77e2c272-7c80-4751-a831-0a7a732afaad~B602B58B-6879-4188-9D49-DD833281FE4E~A4AF6DD2-2467-454F-BC9D-5042DAAD4EA2</t>
  </si>
  <si>
    <t>DV - TP=TPH_2023|IUS=cbfdf264-3a9b-4345-9e6d-411e5515b223~784D95D4-0CE0-45D9-BAFF-C9D19082FFDD~a0e22238-d1f2-42f5-8e2a-1729a93cea61</t>
  </si>
  <si>
    <t>DV - TP=TPH_2023|IUS=cbfdf264-3a9b-4345-9e6d-411e5515b223~784D95D4-0CE0-45D9-BAFF-C9D19082FFDD~0bd4976d-37ed-4687-a1a9-803e6bedc784</t>
  </si>
  <si>
    <t>DV - TP=TPH_2023|IUS=cbfdf264-3a9b-4345-9e6d-411e5515b223~784D95D4-0CE0-45D9-BAFF-C9D19082FFDD~a11b73d6-d16e-40f5-9f3c-36900b73de74</t>
  </si>
  <si>
    <t>DV - TP=TPH_2023|IUS=cbfdf264-3a9b-4345-9e6d-411e5515b223~784D95D4-0CE0-45D9-BAFF-C9D19082FFDD~0f1a3489-659e-4c97-bffc-de82a2ef75a9</t>
  </si>
  <si>
    <t>DV - TP=TPH_2023|IUS=cbfdf264-3a9b-4345-9e6d-411e5515b223~784D95D4-0CE0-45D9-BAFF-C9D19082FFDD~6dac6e00-4d0b-4658-bea8-de97bb6741ef</t>
  </si>
  <si>
    <t>DV - TP=TPH_2023|IUS=cbfdf264-3a9b-4345-9e6d-411e5515b223~784D95D4-0CE0-45D9-BAFF-C9D19082FFDD~8dff46f2-718b-4c40-b2b6-36fbd87c2b2e</t>
  </si>
  <si>
    <t>DV - TP=TPH_2023|IUS=cbfdf264-3a9b-4345-9e6d-411e5515b223~784D95D4-0CE0-45D9-BAFF-C9D19082FFDD~e2817d9b-8400-4f3c-94a4-6e97a7e5ae1a</t>
  </si>
  <si>
    <t>DV - TP=TPH_2023|IUS=cbfdf264-3a9b-4345-9e6d-411e5515b223~784D95D4-0CE0-45D9-BAFF-C9D19082FFDD~981b352e-6b36-479e-943a-80ba7f3a35fd</t>
  </si>
  <si>
    <t>DV - TP=TPH_2023|IUS=cbfdf264-3a9b-4345-9e6d-411e5515b223~784D95D4-0CE0-45D9-BAFF-C9D19082FFDD~74b244d1-dbe5-4c45-8ec5-8ce69eefd22b</t>
  </si>
  <si>
    <t>Ученици који завршавају средњу школу, 2021-2023.</t>
  </si>
  <si>
    <t>DV - TP=TPH_2023|IUS=e7552f57-f850-4ffe-8104-3c8fd6e14f63~35e45ad1-6bf0-4957-b759-6b12fcd283ce~A311B12B-026F-47CC-8D35-8E994906C86E</t>
  </si>
  <si>
    <t>DV - TP=TPH_2023|IUS=b25b8076-c6f4-493c-a9fa-c995d947e0a7~784D95D4-0CE0-45D9-BAFF-C9D19082FFDD~1dfe2695-591b-4e07-996b-330721dc48d5</t>
  </si>
  <si>
    <t>DV - TP=TPH_2023|IUS=b25b8076-c6f4-493c-a9fa-c995d947e0a7~784D95D4-0CE0-45D9-BAFF-C9D19082FFDD~58c5326c-1d8f-4024-a7f7-070b1b43c5eb</t>
  </si>
  <si>
    <t>DV - TP=TPH_2023|IUS=b25b8076-c6f4-493c-a9fa-c995d947e0a7~784D95D4-0CE0-45D9-BAFF-C9D19082FFDD~A311B12B-026F-47CC-8D35-8E994906C86E</t>
  </si>
  <si>
    <t>DV - TP=TPH_2023|IUS=7d94a980-dc15-4c2a-bfef-6a539fbe1370~784D95D4-0CE0-45D9-BAFF-C9D19082FFDD~1dfe2695-591b-4e07-996b-330721dc48d5</t>
  </si>
  <si>
    <t>DV - TP=TPH_2023|IUS=7d94a980-dc15-4c2a-bfef-6a539fbe1370~784D95D4-0CE0-45D9-BAFF-C9D19082FFDD~58c5326c-1d8f-4024-a7f7-070b1b43c5eb</t>
  </si>
  <si>
    <t>DV - TP=TPH_2023|IUS=7d94a980-dc15-4c2a-bfef-6a539fbe1370~784D95D4-0CE0-45D9-BAFF-C9D19082FFDD~A311B12B-026F-47CC-8D35-8E994906C86E</t>
  </si>
  <si>
    <t>DV - TP=TPH_2023|IUS=b66b4480-f5bd-4eb2-84fa-34c3dfb341a2~784D95D4-0CE0-45D9-BAFF-C9D19082FFDD~A311B12B-026F-47CC-8D35-8E994906C86E</t>
  </si>
  <si>
    <t>DV - TP=TPH_2023|IUS=b66b4480-f5bd-4eb2-84fa-34c3dfb341a2~784D95D4-0CE0-45D9-BAFF-C9D19082FFDD~1dfe2695-591b-4e07-996b-330721dc48d5</t>
  </si>
  <si>
    <t>DV - TP=TPH_2023|IUS=b66b4480-f5bd-4eb2-84fa-34c3dfb341a2~784D95D4-0CE0-45D9-BAFF-C9D19082FFDD~58c5326c-1d8f-4024-a7f7-070b1b43c5eb</t>
  </si>
  <si>
    <t>DV - TP=TPH_2023|IUS=b66b4480-f5bd-4eb2-84fa-34c3dfb341a2~784D95D4-0CE0-45D9-BAFF-C9D19082FFDD~5335a8c7-fa91-483c-99d6-e2f03d27e851</t>
  </si>
  <si>
    <t>DV - TP=TPH_2023|IUS=b66b4480-f5bd-4eb2-84fa-34c3dfb341a2~784D95D4-0CE0-45D9-BAFF-C9D19082FFDD~d31390c3-f8aa-4147-aa81-863e940c0784</t>
  </si>
  <si>
    <t>РЗС - Процене становништва</t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</si>
  <si>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6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</si>
  <si>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5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</si>
  <si>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5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</si>
  <si>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4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</si>
  <si>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4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</si>
  <si>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4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</si>
  <si>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4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</si>
  <si>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4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</si>
  <si>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4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</si>
  <si>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4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</si>
  <si>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6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</si>
  <si>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5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</si>
  <si>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5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</si>
  <si>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4"/>
        <color indexed="8"/>
        <rFont val="Arial"/>
        <family val="2"/>
      </rPr>
      <t>4</t>
    </r>
  </si>
  <si>
    <t>Становништво према старосним групама и полу, 2022─2023.</t>
  </si>
  <si>
    <t>Извор: Процене становништва, РЗС</t>
  </si>
  <si>
    <t>Population by age and sex, 2022─2023</t>
  </si>
  <si>
    <t>Source: Population estimates, SORS</t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</si>
  <si>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2</t>
    </r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</si>
  <si>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3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</si>
  <si>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4</t>
    </r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</si>
  <si>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</si>
  <si>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3</t>
    </r>
  </si>
  <si>
    <r>
      <t>Registered unemployed per 1,000 inhabitants</t>
    </r>
    <r>
      <rPr>
        <vertAlign val="superscript"/>
        <sz val="14"/>
        <color theme="1"/>
        <rFont val="Arial"/>
        <family val="2"/>
      </rPr>
      <t>4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</si>
  <si>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  <r>
      <rPr>
        <vertAlign val="superscript"/>
        <sz val="14"/>
        <rFont val="Arial"/>
        <family val="2"/>
      </rPr>
      <t>1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</si>
  <si>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  <r>
      <rPr>
        <vertAlign val="superscript"/>
        <sz val="14"/>
        <rFont val="Arial"/>
        <family val="2"/>
      </rPr>
      <t>2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</si>
  <si>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</si>
  <si>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2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</si>
  <si>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</si>
  <si>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2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</si>
  <si>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</si>
  <si>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2</t>
    </r>
  </si>
  <si>
    <r>
      <t xml:space="preserve">Expenditures of budgetary funds beneficiaries </t>
    </r>
    <r>
      <rPr>
        <sz val="12"/>
        <rFont val="Arial"/>
        <family val="2"/>
      </rPr>
      <t>(RSD thousand)</t>
    </r>
    <r>
      <rPr>
        <vertAlign val="superscript"/>
        <sz val="14"/>
        <rFont val="Arial"/>
        <family val="2"/>
      </rPr>
      <t>1</t>
    </r>
  </si>
  <si>
    <r>
      <t xml:space="preserve">Expenditures of budgetary funds beneficiaries, per capita </t>
    </r>
    <r>
      <rPr>
        <sz val="12"/>
        <rFont val="Arial"/>
        <family val="2"/>
      </rPr>
      <t>(RSD)</t>
    </r>
    <r>
      <rPr>
        <vertAlign val="superscript"/>
        <sz val="14"/>
        <rFont val="Arial"/>
        <family val="2"/>
      </rPr>
      <t>2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</si>
  <si>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</si>
  <si>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of which for primary education (RSD thousand)</t>
    </r>
    <r>
      <rPr>
        <vertAlign val="superscript"/>
        <sz val="14"/>
        <color indexed="8"/>
        <rFont val="Arial"/>
        <family val="2"/>
      </rPr>
      <t>1</t>
    </r>
  </si>
  <si>
    <r>
      <t>од тога за основно образовање (у хиљадама РСД)</t>
    </r>
    <r>
      <rPr>
        <vertAlign val="superscript"/>
        <sz val="14"/>
        <color indexed="8"/>
        <rFont val="Arial"/>
        <family val="2"/>
      </rPr>
      <t>1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</si>
  <si>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2</t>
    </r>
  </si>
  <si>
    <r>
      <t>Costs of healthcare for budgetary funds beneficiaries</t>
    </r>
    <r>
      <rPr>
        <vertAlign val="superscript"/>
        <sz val="14"/>
        <color indexed="8"/>
        <rFont val="Arial"/>
        <family val="2"/>
      </rPr>
      <t>1</t>
    </r>
    <r>
      <rPr>
        <sz val="14"/>
        <color indexed="8"/>
        <rFont val="Arial"/>
        <family val="2"/>
      </rPr>
      <t xml:space="preserve">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</si>
  <si>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2</t>
    </r>
  </si>
  <si>
    <r>
      <t>Costs of social protection for budgetary funds beneficiaries</t>
    </r>
    <r>
      <rPr>
        <vertAlign val="superscript"/>
        <sz val="14"/>
        <color indexed="8"/>
        <rFont val="Arial"/>
        <family val="2"/>
      </rPr>
      <t>1</t>
    </r>
    <r>
      <rPr>
        <sz val="14"/>
        <color indexed="8"/>
        <rFont val="Arial"/>
        <family val="2"/>
      </rPr>
      <t xml:space="preserve">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</si>
  <si>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2</t>
    </r>
  </si>
  <si>
    <r>
      <t>Хранитељске породице*</t>
    </r>
    <r>
      <rPr>
        <vertAlign val="superscript"/>
        <sz val="14"/>
        <rFont val="Arial"/>
        <family val="2"/>
      </rPr>
      <t>1</t>
    </r>
  </si>
  <si>
    <r>
      <t>Број деце која користе услуге смештаја (0─17 година)*</t>
    </r>
    <r>
      <rPr>
        <vertAlign val="superscript"/>
        <sz val="14"/>
        <rFont val="Arial"/>
        <family val="2"/>
      </rPr>
      <t>1</t>
    </r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</si>
  <si>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  <r>
      <rPr>
        <vertAlign val="superscript"/>
        <sz val="14"/>
        <rFont val="Arial"/>
        <family val="2"/>
      </rPr>
      <t>2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</si>
  <si>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  <r>
      <rPr>
        <vertAlign val="superscript"/>
        <sz val="14"/>
        <rFont val="Arial"/>
        <family val="2"/>
      </rPr>
      <t>2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</si>
  <si>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  <r>
      <rPr>
        <vertAlign val="superscript"/>
        <sz val="14"/>
        <rFont val="Arial"/>
        <family val="2"/>
      </rPr>
      <t>2</t>
    </r>
  </si>
  <si>
    <r>
      <t>Број деце са инвалидитетом која користе услуге смештаја*</t>
    </r>
    <r>
      <rPr>
        <vertAlign val="superscript"/>
        <sz val="14"/>
        <rFont val="Arial"/>
        <family val="2"/>
      </rPr>
      <t>1</t>
    </r>
  </si>
  <si>
    <r>
      <t>Број корисника државних домова који имају 65 и више година*</t>
    </r>
    <r>
      <rPr>
        <vertAlign val="superscript"/>
        <sz val="14"/>
        <rFont val="Arial"/>
        <family val="2"/>
      </rPr>
      <t>1</t>
    </r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</si>
  <si>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  <r>
      <rPr>
        <vertAlign val="superscript"/>
        <sz val="14"/>
        <rFont val="Arial"/>
        <family val="2"/>
      </rPr>
      <t>2</t>
    </r>
  </si>
  <si>
    <r>
      <t>Foster families*</t>
    </r>
    <r>
      <rPr>
        <vertAlign val="superscript"/>
        <sz val="14"/>
        <rFont val="Arial"/>
        <family val="2"/>
      </rPr>
      <t>1</t>
    </r>
  </si>
  <si>
    <r>
      <t>Number of children using accommodation services (aged 0─17)*</t>
    </r>
    <r>
      <rPr>
        <vertAlign val="superscript"/>
        <sz val="14"/>
        <rFont val="Arial"/>
        <family val="2"/>
      </rPr>
      <t>1</t>
    </r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</si>
  <si>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  <r>
      <rPr>
        <vertAlign val="superscript"/>
        <sz val="14"/>
        <rFont val="Arial"/>
        <family val="2"/>
      </rPr>
      <t>2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</si>
  <si>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  <r>
      <rPr>
        <vertAlign val="superscript"/>
        <sz val="14"/>
        <rFont val="Arial"/>
        <family val="2"/>
      </rPr>
      <t>2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</si>
  <si>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  <r>
      <rPr>
        <vertAlign val="superscript"/>
        <sz val="14"/>
        <rFont val="Arial"/>
        <family val="2"/>
      </rPr>
      <t>2</t>
    </r>
  </si>
  <si>
    <r>
      <t>Number of children with disabilities using accommodation services*</t>
    </r>
    <r>
      <rPr>
        <vertAlign val="superscript"/>
        <sz val="14"/>
        <rFont val="Arial"/>
        <family val="2"/>
      </rPr>
      <t>1</t>
    </r>
  </si>
  <si>
    <r>
      <t>Number of beneficiaries of public residential institutions aged 65 and over*</t>
    </r>
    <r>
      <rPr>
        <vertAlign val="superscript"/>
        <sz val="14"/>
        <rFont val="Arial"/>
        <family val="2"/>
      </rPr>
      <t>1</t>
    </r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</si>
  <si>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  <r>
      <rPr>
        <vertAlign val="superscript"/>
        <sz val="14"/>
        <rFont val="Arial"/>
        <family val="2"/>
      </rPr>
      <t>2</t>
    </r>
  </si>
  <si>
    <r>
      <t>Број корисника новчане социјалне помоћи (лица)*</t>
    </r>
    <r>
      <rPr>
        <vertAlign val="superscript"/>
        <sz val="14"/>
        <rFont val="Arial"/>
        <family val="2"/>
      </rPr>
      <t>1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</si>
  <si>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  <r>
      <rPr>
        <vertAlign val="superscript"/>
        <sz val="14"/>
        <rFont val="Arial"/>
        <family val="2"/>
      </rPr>
      <t>2</t>
    </r>
  </si>
  <si>
    <r>
      <t>Број корисника дечијег додатка (0─17 година)*</t>
    </r>
    <r>
      <rPr>
        <vertAlign val="superscript"/>
        <sz val="14"/>
        <rFont val="Arial"/>
        <family val="2"/>
      </rPr>
      <t>1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</si>
  <si>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  <r>
      <rPr>
        <vertAlign val="superscript"/>
        <sz val="14"/>
        <rFont val="Arial"/>
        <family val="2"/>
      </rPr>
      <t>2</t>
    </r>
  </si>
  <si>
    <r>
      <t>Број корисника увећаног дечијег додатка (0─17 година)*</t>
    </r>
    <r>
      <rPr>
        <vertAlign val="superscript"/>
        <sz val="14"/>
        <rFont val="Arial"/>
        <family val="2"/>
      </rPr>
      <t>1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</si>
  <si>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  <r>
      <rPr>
        <vertAlign val="superscript"/>
        <sz val="14"/>
        <rFont val="Arial"/>
        <family val="2"/>
      </rPr>
      <t>2</t>
    </r>
  </si>
  <si>
    <r>
      <t>Број корисника основног додатка за негу и помоћ другог лица*</t>
    </r>
    <r>
      <rPr>
        <vertAlign val="superscript"/>
        <sz val="14"/>
        <rFont val="Arial"/>
        <family val="2"/>
      </rPr>
      <t>1</t>
    </r>
  </si>
  <si>
    <r>
      <t>Број корисника увећаног додатка за негу и помоћ другог лица*</t>
    </r>
    <r>
      <rPr>
        <vertAlign val="superscript"/>
        <sz val="14"/>
        <rFont val="Arial"/>
        <family val="2"/>
      </rPr>
      <t>1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</si>
  <si>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  <r>
      <rPr>
        <vertAlign val="superscript"/>
        <sz val="14"/>
        <rFont val="Arial"/>
        <family val="2"/>
      </rPr>
      <t>2</t>
    </r>
  </si>
  <si>
    <r>
      <t>Number of cash social assistance (income support) beneficiaries*</t>
    </r>
    <r>
      <rPr>
        <vertAlign val="superscript"/>
        <sz val="14"/>
        <rFont val="Arial"/>
        <family val="2"/>
      </rPr>
      <t>1</t>
    </r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</si>
  <si>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  <r>
      <rPr>
        <vertAlign val="superscript"/>
        <sz val="14"/>
        <rFont val="Arial"/>
        <family val="2"/>
      </rPr>
      <t>2</t>
    </r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</si>
  <si>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  <r>
      <rPr>
        <vertAlign val="superscript"/>
        <sz val="14"/>
        <rFont val="Arial"/>
        <family val="2"/>
      </rPr>
      <t>2</t>
    </r>
  </si>
  <si>
    <r>
      <t>Number of beneficiaries of increased child allowance (aged 0─17)*</t>
    </r>
    <r>
      <rPr>
        <vertAlign val="superscript"/>
        <sz val="14"/>
        <rFont val="Arial"/>
        <family val="2"/>
      </rPr>
      <t>1</t>
    </r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</si>
  <si>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  <r>
      <rPr>
        <vertAlign val="superscript"/>
        <sz val="14"/>
        <rFont val="Arial"/>
        <family val="2"/>
      </rPr>
      <t>2</t>
    </r>
  </si>
  <si>
    <r>
      <t>Number of beneficiaries of basic allowance for assistance and care of another person*</t>
    </r>
    <r>
      <rPr>
        <vertAlign val="superscript"/>
        <sz val="14"/>
        <rFont val="Arial"/>
        <family val="2"/>
      </rPr>
      <t>1</t>
    </r>
  </si>
  <si>
    <r>
      <t>Number of beneficiaries of increased allowance for assistance and care of another person*</t>
    </r>
    <r>
      <rPr>
        <vertAlign val="superscript"/>
        <sz val="14"/>
        <rFont val="Arial"/>
        <family val="2"/>
      </rPr>
      <t>1</t>
    </r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</si>
  <si>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  <r>
      <rPr>
        <vertAlign val="superscript"/>
        <sz val="14"/>
        <rFont val="Arial"/>
        <family val="2"/>
      </rPr>
      <t>2</t>
    </r>
  </si>
  <si>
    <r>
      <t>Number of child allowance beneficiaries (aged 0─17)*</t>
    </r>
    <r>
      <rPr>
        <vertAlign val="superscript"/>
        <sz val="14"/>
        <rFont val="Arial"/>
        <family val="2"/>
      </rPr>
      <t>1</t>
    </r>
  </si>
  <si>
    <r>
      <t>Број пријављених случајева породичног насиља према деци</t>
    </r>
    <r>
      <rPr>
        <vertAlign val="superscript"/>
        <sz val="14"/>
        <rFont val="Arial"/>
        <family val="2"/>
      </rPr>
      <t>1</t>
    </r>
  </si>
  <si>
    <r>
      <t>Број пријављених случајева породичног насиља према женама</t>
    </r>
    <r>
      <rPr>
        <vertAlign val="superscript"/>
        <sz val="14"/>
        <rFont val="Arial"/>
        <family val="2"/>
      </rPr>
      <t>1</t>
    </r>
  </si>
  <si>
    <r>
      <t>Број деце у сукобу са законом (6─17 година)</t>
    </r>
    <r>
      <rPr>
        <vertAlign val="superscript"/>
        <sz val="14"/>
        <rFont val="Arial"/>
        <family val="2"/>
      </rPr>
      <t>1</t>
    </r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</si>
  <si>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</si>
  <si>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Number of reported cases of domestic violence against children</t>
    </r>
    <r>
      <rPr>
        <vertAlign val="superscript"/>
        <sz val="14"/>
        <rFont val="Arial"/>
        <family val="2"/>
      </rPr>
      <t>1</t>
    </r>
  </si>
  <si>
    <r>
      <t>Number of reported cases of domestic violence against women</t>
    </r>
    <r>
      <rPr>
        <vertAlign val="superscript"/>
        <sz val="14"/>
        <rFont val="Arial"/>
        <family val="2"/>
      </rPr>
      <t>1</t>
    </r>
  </si>
  <si>
    <r>
      <t>Number of children in conflict with the law (aged 6─17)</t>
    </r>
    <r>
      <rPr>
        <vertAlign val="superscript"/>
        <sz val="14"/>
        <rFont val="Arial"/>
        <family val="2"/>
      </rPr>
      <t>1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</si>
  <si>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</si>
  <si>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>DV - TP=TPH_2022|IUS=15979461-7bed-4c0c-a855-73ce69d8cf79~784D95D4-0CE0-45D9-BAFF-C9D19082FFDD~A311B12B-026F-47CC-8D35-8E994906C86E|SRC=РЗС - Процене становништва</t>
  </si>
  <si>
    <t>DV - TP=TPH_2022|IUS=1acd8af0-968f-446d-b9d6-dfd47bff4ec6~784D95D4-0CE0-45D9-BAFF-C9D19082FFDD~A311B12B-026F-47CC-8D35-8E994906C86E|SRC=РЗС - Процене становништва</t>
  </si>
  <si>
    <t>DV - TP=TPH_2022|IUS=658c3397-3487-4a03-8f5b-2bdfc302df70~784D95D4-0CE0-45D9-BAFF-C9D19082FFDD~A311B12B-026F-47CC-8D35-8E994906C86E|SRC=РЗС - Процене становништва</t>
  </si>
  <si>
    <t>DV - TP=TPH_2022|IUS=15979461-7bed-4c0c-a855-73ce69d8cf79~784D95D4-0CE0-45D9-BAFF-C9D19082FFDD~5B840D1E-1143-4C88-9451-17FEA79E2BBD|SRC=РЗС - Процене становништва</t>
  </si>
  <si>
    <t>DV - TP=TPH_2022|IUS=15979461-7bed-4c0c-a855-73ce69d8cf79~784D95D4-0CE0-45D9-BAFF-C9D19082FFDD~A4AF6DD2-2467-454F-BC9D-5042DAAD4EA2|SRC=РЗС - Процене становништва</t>
  </si>
  <si>
    <t>DV - TP=TPH_2022|IUS=1acd8af0-968f-446d-b9d6-dfd47bff4ec6~784D95D4-0CE0-45D9-BAFF-C9D19082FFDD~5B840D1E-1143-4C88-9451-17FEA79E2BBD|SRC=РЗС - Процене становништва</t>
  </si>
  <si>
    <t>DV - TP=TPH_2022|IUS=1acd8af0-968f-446d-b9d6-dfd47bff4ec6~784D95D4-0CE0-45D9-BAFF-C9D19082FFDD~A4AF6DD2-2467-454F-BC9D-5042DAAD4EA2|SRC=РЗС - Процене становништва</t>
  </si>
  <si>
    <t>DV - TP=TPH_2022|IUS=658c3397-3487-4a03-8f5b-2bdfc302df70~784D95D4-0CE0-45D9-BAFF-C9D19082FFDD~5B840D1E-1143-4C88-9451-17FEA79E2BBD|SRC=РЗС - Процене становништва</t>
  </si>
  <si>
    <t>DV - TP=TPH_2022|IUS=658c3397-3487-4a03-8f5b-2bdfc302df70~784D95D4-0CE0-45D9-BAFF-C9D19082FFDD~A4AF6DD2-2467-454F-BC9D-5042DAAD4EA2|SRC=РЗС - Процене становништва</t>
  </si>
  <si>
    <t>DV - TP=TPH_2022|IUS=92cd69a0-dada-4df7-94d3-71fc1d61d36a~784D95D4-0CE0-45D9-BAFF-C9D19082FFDD~A311B12B-026F-47CC-8D35-8E994906C86E|SRC=РЗС - Процене становништва</t>
  </si>
  <si>
    <t>DV - TP=TPH_2022|IUS=8eacad9c-8fca-477d-af89-8d3c804e7517~784D95D4-0CE0-45D9-BAFF-C9D19082FFDD~A311B12B-026F-47CC-8D35-8E994906C86E|SRC=РЗС - Процене становништва</t>
  </si>
  <si>
    <t>DV - TP=TPH_2022|IUS=b821f47c-4cab-4279-9e90-5faa1d44827f~784D95D4-0CE0-45D9-BAFF-C9D19082FFDD~A311B12B-026F-47CC-8D35-8E994906C86E|SRC=РЗС - Процене становништва</t>
  </si>
  <si>
    <t>DV - TP=TPH_2022|IUS=92cd69a0-dada-4df7-94d3-71fc1d61d36a~784D95D4-0CE0-45D9-BAFF-C9D19082FFDD~5B840D1E-1143-4C88-9451-17FEA79E2BBD|SRC=РЗС - Процене становништва</t>
  </si>
  <si>
    <t>DV - TP=TPH_2022|IUS=92cd69a0-dada-4df7-94d3-71fc1d61d36a~784D95D4-0CE0-45D9-BAFF-C9D19082FFDD~A4AF6DD2-2467-454F-BC9D-5042DAAD4EA2|SRC=РЗС - Процене становништва</t>
  </si>
  <si>
    <t>DV - TP=TPH_2022|IUS=8eacad9c-8fca-477d-af89-8d3c804e7517~784D95D4-0CE0-45D9-BAFF-C9D19082FFDD~5B840D1E-1143-4C88-9451-17FEA79E2BBD|SRC=РЗС - Процене становништва</t>
  </si>
  <si>
    <t>DV - TP=TPH_2022|IUS=8eacad9c-8fca-477d-af89-8d3c804e7517~784D95D4-0CE0-45D9-BAFF-C9D19082FFDD~A4AF6DD2-2467-454F-BC9D-5042DAAD4EA2|SRC=РЗС - Процене становништва</t>
  </si>
  <si>
    <t>DV - TP=TPH_2022|IUS=b821f47c-4cab-4279-9e90-5faa1d44827f~784D95D4-0CE0-45D9-BAFF-C9D19082FFDD~5B840D1E-1143-4C88-9451-17FEA79E2BBD|SRC=РЗС - Процене становништва</t>
  </si>
  <si>
    <t>DV - TP=TPH_2022|IUS=b821f47c-4cab-4279-9e90-5faa1d44827f~784D95D4-0CE0-45D9-BAFF-C9D19082FFDD~A4AF6DD2-2467-454F-BC9D-5042DAAD4EA2|SRC=РЗС - Процене становништва</t>
  </si>
  <si>
    <t>*Процене становништва</t>
  </si>
  <si>
    <t>DV - TP=TPH_2022|IUS=afdef5da-b8b6-4620-9b91-d183fcde91c1~cd60cbd1-1f82-4aa0-adf8-4d66e145c512~A311B12B-026F-47CC-8D35-8E994906C86E|SRC=РЗС - Процене становништва</t>
  </si>
  <si>
    <t>DV - TP=TPH_2022|IUS=afdef5da-b8b6-4620-9b91-d183fcde91c1~cd60cbd1-1f82-4aa0-adf8-4d66e145c512~5B840D1E-1143-4C88-9451-17FEA79E2BBD|SRC=РЗС - Процене становништва</t>
  </si>
  <si>
    <t>DV - TP=TPH_2022|IUS=afdef5da-b8b6-4620-9b91-d183fcde91c1~cd60cbd1-1f82-4aa0-adf8-4d66e145c512~A4AF6DD2-2467-454F-BC9D-5042DAAD4EA2|SRC=РЗС - Процене становништва</t>
  </si>
  <si>
    <t>Град Ужице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</si>
</sst>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4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0" fillId="5" borderId="24" xfId="0" applyFont="1" applyFill="1" applyBorder="1"/>
    <xf numFmtId="0" fontId="45" fillId="5" borderId="25" xfId="0" applyNumberFormat="1" applyFont="1" applyFill="1" applyBorder="1"/>
    <xf numFmtId="0" fontId="0" fillId="5" borderId="29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51" xfId="0" applyFont="1" applyFill="1" applyBorder="1" applyAlignment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31" xfId="0" applyFont="1" applyFill="1" applyBorder="1"/>
    <xf numFmtId="0" fontId="0" fillId="5" borderId="81" xfId="0" applyFont="1" applyFill="1" applyBorder="1"/>
    <xf numFmtId="0" fontId="45" fillId="5" borderId="18" xfId="0" applyNumberFormat="1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00ABBD"/>
      <color rgb="FFF79A79"/>
      <color rgb="FFF15A22"/>
      <color rgb="FFAFF7FF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861</c:v>
                </c:pt>
                <c:pt idx="1">
                  <c:v>1313</c:v>
                </c:pt>
                <c:pt idx="2">
                  <c:v>1484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1169</c:v>
                </c:pt>
                <c:pt idx="1">
                  <c:v>1664</c:v>
                </c:pt>
                <c:pt idx="2">
                  <c:v>1837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0126080"/>
        <c:axId val="144331136"/>
      </c:barChart>
      <c:catAx>
        <c:axId val="10012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331136"/>
        <c:crosses val="autoZero"/>
        <c:auto val="1"/>
        <c:lblAlgn val="ctr"/>
        <c:lblOffset val="100"/>
        <c:noMultiLvlLbl val="0"/>
      </c:catAx>
      <c:valAx>
        <c:axId val="144331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0126080"/>
        <c:crosses val="autoZero"/>
        <c:crossBetween val="between"/>
        <c:majorUnit val="4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3653</c:v>
                </c:pt>
                <c:pt idx="1">
                  <c:v>3397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9974912"/>
        <c:axId val="159976448"/>
      </c:barChart>
      <c:catAx>
        <c:axId val="159974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9976448"/>
        <c:crosses val="autoZero"/>
        <c:auto val="1"/>
        <c:lblAlgn val="ctr"/>
        <c:lblOffset val="100"/>
        <c:noMultiLvlLbl val="0"/>
      </c:catAx>
      <c:valAx>
        <c:axId val="159976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9749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126</c:v>
                </c:pt>
                <c:pt idx="1">
                  <c:v>125</c:v>
                </c:pt>
                <c:pt idx="2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399936"/>
        <c:axId val="161406336"/>
      </c:barChart>
      <c:catAx>
        <c:axId val="161399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406336"/>
        <c:crosses val="autoZero"/>
        <c:auto val="1"/>
        <c:lblAlgn val="ctr"/>
        <c:lblOffset val="100"/>
        <c:noMultiLvlLbl val="0"/>
      </c:catAx>
      <c:valAx>
        <c:axId val="161406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399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50</c:v>
                </c:pt>
                <c:pt idx="1">
                  <c:v>60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834496"/>
        <c:axId val="161836032"/>
      </c:barChart>
      <c:catAx>
        <c:axId val="1618344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836032"/>
        <c:crosses val="autoZero"/>
        <c:auto val="1"/>
        <c:lblAlgn val="ctr"/>
        <c:lblOffset val="100"/>
        <c:noMultiLvlLbl val="0"/>
      </c:catAx>
      <c:valAx>
        <c:axId val="1618360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618344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927552"/>
        <c:axId val="161977472"/>
      </c:barChart>
      <c:catAx>
        <c:axId val="16192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977472"/>
        <c:crosses val="autoZero"/>
        <c:auto val="1"/>
        <c:lblAlgn val="ctr"/>
        <c:lblOffset val="100"/>
        <c:noMultiLvlLbl val="0"/>
      </c:catAx>
      <c:valAx>
        <c:axId val="161977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927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47</c:v>
                </c:pt>
                <c:pt idx="1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380416"/>
        <c:axId val="162537856"/>
      </c:barChart>
      <c:catAx>
        <c:axId val="1623804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537856"/>
        <c:crosses val="autoZero"/>
        <c:auto val="1"/>
        <c:lblAlgn val="ctr"/>
        <c:lblOffset val="100"/>
        <c:noMultiLvlLbl val="0"/>
      </c:catAx>
      <c:valAx>
        <c:axId val="1625378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3804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296.18</c:v>
                </c:pt>
                <c:pt idx="1">
                  <c:v>395.42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738560"/>
        <c:axId val="162740096"/>
      </c:barChart>
      <c:catAx>
        <c:axId val="1627385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740096"/>
        <c:crosses val="autoZero"/>
        <c:auto val="1"/>
        <c:lblAlgn val="ctr"/>
        <c:lblOffset val="100"/>
        <c:noMultiLvlLbl val="0"/>
      </c:catAx>
      <c:valAx>
        <c:axId val="1627400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738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27308</c:v>
                </c:pt>
                <c:pt idx="1">
                  <c:v>26776</c:v>
                </c:pt>
                <c:pt idx="2">
                  <c:v>26469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3034240"/>
        <c:axId val="163035776"/>
      </c:barChart>
      <c:catAx>
        <c:axId val="16303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3035776"/>
        <c:crosses val="autoZero"/>
        <c:auto val="1"/>
        <c:lblAlgn val="ctr"/>
        <c:lblOffset val="100"/>
        <c:noMultiLvlLbl val="0"/>
      </c:catAx>
      <c:valAx>
        <c:axId val="163035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3034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2.8</c:v>
                </c:pt>
                <c:pt idx="1">
                  <c:v>0</c:v>
                </c:pt>
                <c:pt idx="2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4714624"/>
        <c:axId val="234716544"/>
      </c:barChart>
      <c:catAx>
        <c:axId val="23471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4716544"/>
        <c:crosses val="autoZero"/>
        <c:auto val="1"/>
        <c:lblAlgn val="ctr"/>
        <c:lblOffset val="100"/>
        <c:noMultiLvlLbl val="0"/>
      </c:catAx>
      <c:valAx>
        <c:axId val="23471654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471462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59232128"/>
        <c:axId val="259234048"/>
      </c:barChart>
      <c:catAx>
        <c:axId val="259232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9234048"/>
        <c:crosses val="autoZero"/>
        <c:auto val="1"/>
        <c:lblAlgn val="ctr"/>
        <c:lblOffset val="100"/>
        <c:noMultiLvlLbl val="0"/>
      </c:catAx>
      <c:valAx>
        <c:axId val="259234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592321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16.723554403398865</c:v>
                </c:pt>
                <c:pt idx="1">
                  <c:v>59.758047094404844</c:v>
                </c:pt>
                <c:pt idx="2">
                  <c:v>23.518398502196298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298</c:v>
                </c:pt>
                <c:pt idx="1">
                  <c:v>332</c:v>
                </c:pt>
                <c:pt idx="2">
                  <c:v>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110</c:v>
                </c:pt>
                <c:pt idx="1">
                  <c:v>130</c:v>
                </c:pt>
                <c:pt idx="2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544960"/>
        <c:axId val="151546496"/>
      </c:barChart>
      <c:catAx>
        <c:axId val="1515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546496"/>
        <c:crosses val="autoZero"/>
        <c:auto val="1"/>
        <c:lblAlgn val="ctr"/>
        <c:lblOffset val="100"/>
        <c:noMultiLvlLbl val="0"/>
      </c:catAx>
      <c:valAx>
        <c:axId val="151546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5449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10</c:v>
                </c:pt>
                <c:pt idx="1">
                  <c:v>18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62820608"/>
        <c:axId val="263008640"/>
      </c:barChart>
      <c:catAx>
        <c:axId val="262820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3008640"/>
        <c:crosses val="autoZero"/>
        <c:auto val="1"/>
        <c:lblAlgn val="ctr"/>
        <c:lblOffset val="100"/>
        <c:noMultiLvlLbl val="0"/>
      </c:catAx>
      <c:valAx>
        <c:axId val="263008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62820608"/>
        <c:crosses val="autoZero"/>
        <c:crossBetween val="between"/>
        <c:majorUnit val="4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63371008"/>
        <c:axId val="263373184"/>
      </c:barChart>
      <c:catAx>
        <c:axId val="26337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3373184"/>
        <c:crosses val="autoZero"/>
        <c:auto val="1"/>
        <c:lblAlgn val="ctr"/>
        <c:lblOffset val="100"/>
        <c:noMultiLvlLbl val="0"/>
      </c:catAx>
      <c:valAx>
        <c:axId val="26337318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6337100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97.3</c:v>
                </c:pt>
                <c:pt idx="1">
                  <c:v>101.9</c:v>
                </c:pt>
                <c:pt idx="2">
                  <c:v>105.4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103.4</c:v>
                </c:pt>
                <c:pt idx="1">
                  <c:v>101.6</c:v>
                </c:pt>
                <c:pt idx="2">
                  <c:v>100.6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4387584"/>
        <c:axId val="264434432"/>
      </c:barChart>
      <c:catAx>
        <c:axId val="264387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4434432"/>
        <c:crosses val="autoZero"/>
        <c:auto val="1"/>
        <c:lblAlgn val="ctr"/>
        <c:lblOffset val="100"/>
        <c:noMultiLvlLbl val="0"/>
      </c:catAx>
      <c:valAx>
        <c:axId val="264434432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4387584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744</c:v>
                </c:pt>
                <c:pt idx="1">
                  <c:v>596</c:v>
                </c:pt>
                <c:pt idx="2">
                  <c:v>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4761728"/>
        <c:axId val="265224960"/>
      </c:barChart>
      <c:catAx>
        <c:axId val="26476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5224960"/>
        <c:crosses val="autoZero"/>
        <c:auto val="1"/>
        <c:lblAlgn val="ctr"/>
        <c:lblOffset val="100"/>
        <c:noMultiLvlLbl val="0"/>
      </c:catAx>
      <c:valAx>
        <c:axId val="265224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4761728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35</c:v>
                </c:pt>
                <c:pt idx="1">
                  <c:v>42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44</c:v>
                </c:pt>
                <c:pt idx="1">
                  <c:v>44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5276032"/>
        <c:axId val="265413376"/>
      </c:barChart>
      <c:catAx>
        <c:axId val="26527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5413376"/>
        <c:crosses val="autoZero"/>
        <c:auto val="1"/>
        <c:lblAlgn val="ctr"/>
        <c:lblOffset val="100"/>
        <c:noMultiLvlLbl val="0"/>
      </c:catAx>
      <c:valAx>
        <c:axId val="265413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52760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229</c:v>
                </c:pt>
                <c:pt idx="1">
                  <c:v>260</c:v>
                </c:pt>
                <c:pt idx="2">
                  <c:v>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345</c:v>
                </c:pt>
                <c:pt idx="1">
                  <c:v>361</c:v>
                </c:pt>
                <c:pt idx="2">
                  <c:v>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5627904"/>
        <c:axId val="265638272"/>
      </c:barChart>
      <c:catAx>
        <c:axId val="26562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5638272"/>
        <c:crosses val="autoZero"/>
        <c:auto val="1"/>
        <c:lblAlgn val="ctr"/>
        <c:lblOffset val="100"/>
        <c:noMultiLvlLbl val="0"/>
      </c:catAx>
      <c:valAx>
        <c:axId val="265638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5627904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2.0465183264924027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2.2164614387556707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2.3547202419529056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2.6053143227478937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2.3014329948873047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2.2495859436883414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2.6269172607474616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3.056095629005545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3.2606034420681209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3.7344278821919783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3.8770072729891267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3.8726866853892128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4.2961042701807441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4.3105062288471236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3.8121984589904225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2.1185281198242962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1.7296752358320733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1.2544105998415784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66628480"/>
        <c:axId val="266651136"/>
      </c:barChart>
      <c:catAx>
        <c:axId val="26662848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66651136"/>
        <c:crosses val="autoZero"/>
        <c:auto val="1"/>
        <c:lblAlgn val="ctr"/>
        <c:lblOffset val="100"/>
        <c:noMultiLvlLbl val="0"/>
      </c:catAx>
      <c:valAx>
        <c:axId val="26665113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6662848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2.1487722330236911</c:v>
                </c:pt>
                <c:pt idx="1">
                  <c:v>2.442572189817815</c:v>
                </c:pt>
                <c:pt idx="2">
                  <c:v>2.4051270972852308</c:v>
                </c:pt>
                <c:pt idx="3">
                  <c:v>2.5779506012817746</c:v>
                </c:pt>
                <c:pt idx="4">
                  <c:v>2.3302369122200619</c:v>
                </c:pt>
                <c:pt idx="5">
                  <c:v>2.425289839418161</c:v>
                </c:pt>
                <c:pt idx="6">
                  <c:v>2.8055015482105565</c:v>
                </c:pt>
                <c:pt idx="7">
                  <c:v>3.2029956074026069</c:v>
                </c:pt>
                <c:pt idx="8">
                  <c:v>3.3182112767336363</c:v>
                </c:pt>
                <c:pt idx="9">
                  <c:v>3.4391877295312163</c:v>
                </c:pt>
                <c:pt idx="10">
                  <c:v>3.6048102541945704</c:v>
                </c:pt>
                <c:pt idx="11">
                  <c:v>3.5371210484625908</c:v>
                </c:pt>
                <c:pt idx="12">
                  <c:v>3.7459494491250807</c:v>
                </c:pt>
                <c:pt idx="13">
                  <c:v>3.6307337797940522</c:v>
                </c:pt>
                <c:pt idx="14">
                  <c:v>3.1425073810038167</c:v>
                </c:pt>
                <c:pt idx="15">
                  <c:v>1.6115791747677684</c:v>
                </c:pt>
                <c:pt idx="16">
                  <c:v>1.1593576726434796</c:v>
                </c:pt>
                <c:pt idx="17">
                  <c:v>0.74890185065168868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66795648"/>
        <c:axId val="267010432"/>
      </c:barChart>
      <c:catAx>
        <c:axId val="26679564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67010432"/>
        <c:crosses val="autoZero"/>
        <c:auto val="1"/>
        <c:lblAlgn val="ctr"/>
        <c:lblOffset val="100"/>
        <c:noMultiLvlLbl val="0"/>
      </c:catAx>
      <c:valAx>
        <c:axId val="26701043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679564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0.15527950310559005</c:v>
                </c:pt>
                <c:pt idx="1">
                  <c:v>0.19714315359872719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0.85245278235517807</c:v>
                </c:pt>
                <c:pt idx="1">
                  <c:v>0.20406045723377031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6.3601216884269229</c:v>
                </c:pt>
                <c:pt idx="1">
                  <c:v>1.7812056860235879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18.078970718722271</c:v>
                </c:pt>
                <c:pt idx="1">
                  <c:v>14.695811572648982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50.402459120294083</c:v>
                </c:pt>
                <c:pt idx="1">
                  <c:v>63.397087815169648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7.3710229433388257</c:v>
                </c:pt>
                <c:pt idx="1">
                  <c:v>6.5264759796631271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16.77969324375713</c:v>
                </c:pt>
                <c:pt idx="1">
                  <c:v>13.198215335662159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68977664"/>
        <c:axId val="268979200"/>
      </c:barChart>
      <c:catAx>
        <c:axId val="268977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8979200"/>
        <c:crosses val="autoZero"/>
        <c:auto val="1"/>
        <c:lblAlgn val="ctr"/>
        <c:lblOffset val="100"/>
        <c:noMultiLvlLbl val="0"/>
      </c:catAx>
      <c:valAx>
        <c:axId val="2689792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897766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28.52706299911269</c:v>
                </c:pt>
                <c:pt idx="1">
                  <c:v>24.497630823504998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22.040182532640383</c:v>
                </c:pt>
                <c:pt idx="1">
                  <c:v>30.830422301386918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49.217264545569783</c:v>
                </c:pt>
                <c:pt idx="1">
                  <c:v>44.319164389720889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0.2154899226771454</c:v>
                </c:pt>
                <c:pt idx="1">
                  <c:v>0.35278248538719609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69425664"/>
        <c:axId val="269436800"/>
      </c:barChart>
      <c:catAx>
        <c:axId val="269425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9436800"/>
        <c:crosses val="autoZero"/>
        <c:auto val="1"/>
        <c:lblAlgn val="ctr"/>
        <c:lblOffset val="100"/>
        <c:noMultiLvlLbl val="0"/>
      </c:catAx>
      <c:valAx>
        <c:axId val="2694368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942566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1776</c:v>
                </c:pt>
                <c:pt idx="1">
                  <c:v>1458</c:v>
                </c:pt>
                <c:pt idx="2">
                  <c:v>1289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1337</c:v>
                </c:pt>
                <c:pt idx="1">
                  <c:v>1126</c:v>
                </c:pt>
                <c:pt idx="2">
                  <c:v>1088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529024"/>
        <c:axId val="156530944"/>
      </c:barChart>
      <c:catAx>
        <c:axId val="156529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530944"/>
        <c:crosses val="autoZero"/>
        <c:auto val="1"/>
        <c:lblAlgn val="ctr"/>
        <c:lblOffset val="100"/>
        <c:noMultiLvlLbl val="0"/>
      </c:catAx>
      <c:valAx>
        <c:axId val="156530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529024"/>
        <c:crosses val="autoZero"/>
        <c:crossBetween val="between"/>
        <c:majorUnit val="4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8</c:v>
                </c:pt>
                <c:pt idx="3">
                  <c:v>8</c:v>
                </c:pt>
                <c:pt idx="4">
                  <c:v>6</c:v>
                </c:pt>
                <c:pt idx="5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3</c:v>
                </c:pt>
                <c:pt idx="1">
                  <c:v>0</c:v>
                </c:pt>
                <c:pt idx="2">
                  <c:v>15</c:v>
                </c:pt>
                <c:pt idx="3">
                  <c:v>10</c:v>
                </c:pt>
                <c:pt idx="4">
                  <c:v>7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69552256"/>
        <c:axId val="269570432"/>
      </c:barChart>
      <c:catAx>
        <c:axId val="269552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9570432"/>
        <c:crosses val="autoZero"/>
        <c:auto val="1"/>
        <c:lblAlgn val="ctr"/>
        <c:lblOffset val="100"/>
        <c:noMultiLvlLbl val="0"/>
      </c:catAx>
      <c:valAx>
        <c:axId val="2695704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9552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0.5</c:v>
                </c:pt>
                <c:pt idx="1">
                  <c:v>0.14000000000000001</c:v>
                </c:pt>
                <c:pt idx="3">
                  <c:v>0.21</c:v>
                </c:pt>
                <c:pt idx="4">
                  <c:v>0.76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69695616"/>
        <c:axId val="269775232"/>
      </c:barChart>
      <c:catAx>
        <c:axId val="269695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9775232"/>
        <c:crosses val="autoZero"/>
        <c:auto val="1"/>
        <c:lblAlgn val="ctr"/>
        <c:lblOffset val="100"/>
        <c:noMultiLvlLbl val="0"/>
      </c:catAx>
      <c:valAx>
        <c:axId val="26977523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969561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0</c:v>
                </c:pt>
                <c:pt idx="1">
                  <c:v>63.690702087286532</c:v>
                </c:pt>
                <c:pt idx="2">
                  <c:v>17.459080280592364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100</c:v>
                </c:pt>
                <c:pt idx="1">
                  <c:v>36.309297912713475</c:v>
                </c:pt>
                <c:pt idx="2">
                  <c:v>82.54091971940764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69910400"/>
        <c:axId val="269961088"/>
      </c:barChart>
      <c:catAx>
        <c:axId val="2699104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9961088"/>
        <c:crosses val="autoZero"/>
        <c:auto val="1"/>
        <c:lblAlgn val="ctr"/>
        <c:lblOffset val="100"/>
        <c:noMultiLvlLbl val="0"/>
      </c:catAx>
      <c:valAx>
        <c:axId val="2699610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99104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279</c:v>
                </c:pt>
                <c:pt idx="1">
                  <c:v>251</c:v>
                </c:pt>
                <c:pt idx="2">
                  <c:v>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287</c:v>
                </c:pt>
                <c:pt idx="1">
                  <c:v>291</c:v>
                </c:pt>
                <c:pt idx="2">
                  <c:v>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1028224"/>
        <c:axId val="271029760"/>
      </c:barChart>
      <c:catAx>
        <c:axId val="27102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1029760"/>
        <c:crosses val="autoZero"/>
        <c:auto val="1"/>
        <c:lblAlgn val="ctr"/>
        <c:lblOffset val="100"/>
        <c:noMultiLvlLbl val="0"/>
      </c:catAx>
      <c:valAx>
        <c:axId val="271029760"/>
        <c:scaling>
          <c:orientation val="minMax"/>
          <c:max val="8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71028224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716</c:v>
                </c:pt>
                <c:pt idx="1">
                  <c:v>511</c:v>
                </c:pt>
                <c:pt idx="2">
                  <c:v>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747</c:v>
                </c:pt>
                <c:pt idx="1">
                  <c:v>592</c:v>
                </c:pt>
                <c:pt idx="2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1046144"/>
        <c:axId val="271049088"/>
      </c:barChart>
      <c:catAx>
        <c:axId val="27104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1049088"/>
        <c:crosses val="autoZero"/>
        <c:auto val="1"/>
        <c:lblAlgn val="ctr"/>
        <c:lblOffset val="100"/>
        <c:noMultiLvlLbl val="0"/>
      </c:catAx>
      <c:valAx>
        <c:axId val="271049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710461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32.392719986642177</c:v>
                </c:pt>
                <c:pt idx="1">
                  <c:v>27.941910596777852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29.587577224912337</c:v>
                </c:pt>
                <c:pt idx="1">
                  <c:v>28.590878148400272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14.342962097178161</c:v>
                </c:pt>
                <c:pt idx="1">
                  <c:v>19.736782391649648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11.554516613791952</c:v>
                </c:pt>
                <c:pt idx="1">
                  <c:v>17.195371000680733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5.994322925363166</c:v>
                </c:pt>
                <c:pt idx="1">
                  <c:v>4.9602904470161109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6.127901152112206</c:v>
                </c:pt>
                <c:pt idx="1">
                  <c:v>1.5747674154753799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71232384"/>
        <c:axId val="271243136"/>
      </c:barChart>
      <c:catAx>
        <c:axId val="2712323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1243136"/>
        <c:crosses val="autoZero"/>
        <c:auto val="1"/>
        <c:lblAlgn val="ctr"/>
        <c:lblOffset val="100"/>
        <c:noMultiLvlLbl val="0"/>
      </c:catAx>
      <c:valAx>
        <c:axId val="27124313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12323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49.93</c:v>
                </c:pt>
                <c:pt idx="1">
                  <c:v>44.27</c:v>
                </c:pt>
                <c:pt idx="2">
                  <c:v>5.22</c:v>
                </c:pt>
                <c:pt idx="3">
                  <c:v>0.48</c:v>
                </c:pt>
                <c:pt idx="4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53.11</c:v>
                </c:pt>
                <c:pt idx="1">
                  <c:v>38.770000000000003</c:v>
                </c:pt>
                <c:pt idx="2">
                  <c:v>7.28</c:v>
                </c:pt>
                <c:pt idx="3">
                  <c:v>0.67</c:v>
                </c:pt>
                <c:pt idx="4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71376768"/>
        <c:axId val="271378688"/>
      </c:barChart>
      <c:catAx>
        <c:axId val="27137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1378688"/>
        <c:crosses val="autoZero"/>
        <c:auto val="1"/>
        <c:lblAlgn val="ctr"/>
        <c:lblOffset val="100"/>
        <c:noMultiLvlLbl val="0"/>
      </c:catAx>
      <c:valAx>
        <c:axId val="2713786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137676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63003</c:v>
                </c:pt>
                <c:pt idx="1">
                  <c:v>70437</c:v>
                </c:pt>
                <c:pt idx="2">
                  <c:v>79860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2103296"/>
        <c:axId val="272216064"/>
      </c:barChart>
      <c:catAx>
        <c:axId val="27210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2216064"/>
        <c:crosses val="autoZero"/>
        <c:auto val="1"/>
        <c:lblAlgn val="ctr"/>
        <c:lblOffset val="100"/>
        <c:noMultiLvlLbl val="0"/>
      </c:catAx>
      <c:valAx>
        <c:axId val="272216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2103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13142</c:v>
                </c:pt>
                <c:pt idx="1">
                  <c:v>13396</c:v>
                </c:pt>
                <c:pt idx="2">
                  <c:v>13633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14014</c:v>
                </c:pt>
                <c:pt idx="1">
                  <c:v>14116</c:v>
                </c:pt>
                <c:pt idx="2">
                  <c:v>14159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2320384"/>
        <c:axId val="272331136"/>
      </c:barChart>
      <c:catAx>
        <c:axId val="27232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2331136"/>
        <c:crosses val="autoZero"/>
        <c:auto val="1"/>
        <c:lblAlgn val="ctr"/>
        <c:lblOffset val="100"/>
        <c:noMultiLvlLbl val="0"/>
      </c:catAx>
      <c:valAx>
        <c:axId val="272331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23203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53.6</c:v>
                </c:pt>
                <c:pt idx="1">
                  <c:v>14.7</c:v>
                </c:pt>
                <c:pt idx="2">
                  <c:v>0.7</c:v>
                </c:pt>
                <c:pt idx="3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18</c:v>
                </c:pt>
                <c:pt idx="1">
                  <c:v>52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88.311688311688314</c:v>
                </c:pt>
                <c:pt idx="1">
                  <c:v>92.18573046432617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11.688311688311687</c:v>
                </c:pt>
                <c:pt idx="1">
                  <c:v>7.814269535673839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73150336"/>
        <c:axId val="273151872"/>
      </c:barChart>
      <c:catAx>
        <c:axId val="2731503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3151872"/>
        <c:crosses val="autoZero"/>
        <c:auto val="1"/>
        <c:lblAlgn val="ctr"/>
        <c:lblOffset val="100"/>
        <c:noMultiLvlLbl val="0"/>
      </c:catAx>
      <c:valAx>
        <c:axId val="27315187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315033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3.6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3694720"/>
        <c:axId val="273696640"/>
      </c:barChart>
      <c:catAx>
        <c:axId val="27369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3696640"/>
        <c:crosses val="autoZero"/>
        <c:auto val="1"/>
        <c:lblAlgn val="ctr"/>
        <c:lblOffset val="100"/>
        <c:noMultiLvlLbl val="0"/>
      </c:catAx>
      <c:valAx>
        <c:axId val="27369664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369472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18.3</c:v>
                </c:pt>
                <c:pt idx="1">
                  <c:v>14.2</c:v>
                </c:pt>
                <c:pt idx="2">
                  <c:v>17.3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4691584"/>
        <c:axId val="274693504"/>
      </c:barChart>
      <c:catAx>
        <c:axId val="274691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4693504"/>
        <c:crosses val="autoZero"/>
        <c:auto val="1"/>
        <c:lblAlgn val="ctr"/>
        <c:lblOffset val="100"/>
        <c:noMultiLvlLbl val="0"/>
      </c:catAx>
      <c:valAx>
        <c:axId val="274693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4691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75727872"/>
        <c:axId val="275729792"/>
      </c:barChart>
      <c:catAx>
        <c:axId val="27572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5729792"/>
        <c:crosses val="autoZero"/>
        <c:auto val="1"/>
        <c:lblAlgn val="ctr"/>
        <c:lblOffset val="100"/>
        <c:noMultiLvlLbl val="0"/>
      </c:catAx>
      <c:valAx>
        <c:axId val="27572979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75727872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30570</c:v>
                </c:pt>
                <c:pt idx="1">
                  <c:v>40616</c:v>
                </c:pt>
                <c:pt idx="2">
                  <c:v>23558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2912</c:v>
                </c:pt>
                <c:pt idx="1">
                  <c:v>9662</c:v>
                </c:pt>
                <c:pt idx="2">
                  <c:v>15100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6344064"/>
        <c:axId val="216345600"/>
      </c:barChart>
      <c:catAx>
        <c:axId val="216344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6345600"/>
        <c:crosses val="autoZero"/>
        <c:auto val="1"/>
        <c:lblAlgn val="ctr"/>
        <c:lblOffset val="100"/>
        <c:noMultiLvlLbl val="0"/>
      </c:catAx>
      <c:valAx>
        <c:axId val="2163456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163440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104759</c:v>
                </c:pt>
                <c:pt idx="1">
                  <c:v>121381</c:v>
                </c:pt>
                <c:pt idx="2">
                  <c:v>56380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6045</c:v>
                </c:pt>
                <c:pt idx="1">
                  <c:v>15815</c:v>
                </c:pt>
                <c:pt idx="2">
                  <c:v>24115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6364160"/>
        <c:axId val="216365696"/>
      </c:barChart>
      <c:catAx>
        <c:axId val="216364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6365696"/>
        <c:crosses val="autoZero"/>
        <c:auto val="1"/>
        <c:lblAlgn val="ctr"/>
        <c:lblOffset val="100"/>
        <c:noMultiLvlLbl val="0"/>
      </c:catAx>
      <c:valAx>
        <c:axId val="2163656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163641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3.4</c:v>
                </c:pt>
                <c:pt idx="1">
                  <c:v>3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2.1</c:v>
                </c:pt>
                <c:pt idx="1">
                  <c:v>1.6</c:v>
                </c:pt>
                <c:pt idx="2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17699072"/>
        <c:axId val="217700608"/>
      </c:barChart>
      <c:catAx>
        <c:axId val="217699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7700608"/>
        <c:crosses val="autoZero"/>
        <c:auto val="1"/>
        <c:lblAlgn val="ctr"/>
        <c:lblOffset val="100"/>
        <c:noMultiLvlLbl val="0"/>
      </c:catAx>
      <c:valAx>
        <c:axId val="2177006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176990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35.9</c:v>
                </c:pt>
                <c:pt idx="1">
                  <c:v>36.9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40.700000000000003</c:v>
                </c:pt>
                <c:pt idx="1">
                  <c:v>41.6</c:v>
                </c:pt>
                <c:pt idx="2">
                  <c:v>42.2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19419008"/>
        <c:axId val="219420544"/>
      </c:barChart>
      <c:catAx>
        <c:axId val="21941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19420544"/>
        <c:crosses val="autoZero"/>
        <c:auto val="1"/>
        <c:lblAlgn val="ctr"/>
        <c:lblOffset val="100"/>
        <c:noMultiLvlLbl val="0"/>
      </c:catAx>
      <c:valAx>
        <c:axId val="2194205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194190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9647.43</c:v>
                </c:pt>
                <c:pt idx="1">
                  <c:v>16133.01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19439104"/>
        <c:axId val="219440640"/>
      </c:barChart>
      <c:catAx>
        <c:axId val="219439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9440640"/>
        <c:crosses val="autoZero"/>
        <c:auto val="1"/>
        <c:lblAlgn val="ctr"/>
        <c:lblOffset val="100"/>
        <c:noMultiLvlLbl val="0"/>
      </c:catAx>
      <c:valAx>
        <c:axId val="219440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9439104"/>
        <c:crosses val="autoZero"/>
        <c:crossBetween val="between"/>
        <c:majorUnit val="3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49</c:v>
                </c:pt>
                <c:pt idx="1">
                  <c:v>40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39</c:v>
                </c:pt>
                <c:pt idx="1">
                  <c:v>33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9807744"/>
        <c:axId val="219809280"/>
      </c:barChart>
      <c:catAx>
        <c:axId val="21980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9809280"/>
        <c:crosses val="autoZero"/>
        <c:auto val="1"/>
        <c:lblAlgn val="ctr"/>
        <c:lblOffset val="100"/>
        <c:noMultiLvlLbl val="0"/>
      </c:catAx>
      <c:valAx>
        <c:axId val="219809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98077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16.8</c:v>
                </c:pt>
                <c:pt idx="1">
                  <c:v>19.5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54.8</c:v>
                </c:pt>
                <c:pt idx="1">
                  <c:v>48.6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28.4</c:v>
                </c:pt>
                <c:pt idx="1">
                  <c:v>31.9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7657728"/>
        <c:axId val="157659520"/>
      </c:barChart>
      <c:catAx>
        <c:axId val="157657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7659520"/>
        <c:crosses val="autoZero"/>
        <c:auto val="1"/>
        <c:lblAlgn val="ctr"/>
        <c:lblOffset val="100"/>
        <c:noMultiLvlLbl val="0"/>
      </c:catAx>
      <c:valAx>
        <c:axId val="1576595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6577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861</c:v>
                </c:pt>
                <c:pt idx="1">
                  <c:v>1313</c:v>
                </c:pt>
                <c:pt idx="2">
                  <c:v>1484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1169</c:v>
                </c:pt>
                <c:pt idx="1">
                  <c:v>1664</c:v>
                </c:pt>
                <c:pt idx="2">
                  <c:v>1837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0698496"/>
        <c:axId val="220700032"/>
      </c:barChart>
      <c:catAx>
        <c:axId val="22069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0700032"/>
        <c:crosses val="autoZero"/>
        <c:auto val="1"/>
        <c:lblAlgn val="ctr"/>
        <c:lblOffset val="100"/>
        <c:noMultiLvlLbl val="0"/>
      </c:catAx>
      <c:valAx>
        <c:axId val="220700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06984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298</c:v>
                </c:pt>
                <c:pt idx="1">
                  <c:v>332</c:v>
                </c:pt>
                <c:pt idx="2">
                  <c:v>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110</c:v>
                </c:pt>
                <c:pt idx="1">
                  <c:v>130</c:v>
                </c:pt>
                <c:pt idx="2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0722688"/>
        <c:axId val="220724224"/>
      </c:barChart>
      <c:catAx>
        <c:axId val="22072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0724224"/>
        <c:crosses val="autoZero"/>
        <c:auto val="1"/>
        <c:lblAlgn val="ctr"/>
        <c:lblOffset val="100"/>
        <c:noMultiLvlLbl val="0"/>
      </c:catAx>
      <c:valAx>
        <c:axId val="220724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07226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1776</c:v>
                </c:pt>
                <c:pt idx="1">
                  <c:v>1458</c:v>
                </c:pt>
                <c:pt idx="2">
                  <c:v>1289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1337</c:v>
                </c:pt>
                <c:pt idx="1">
                  <c:v>1126</c:v>
                </c:pt>
                <c:pt idx="2">
                  <c:v>1088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0943488"/>
        <c:axId val="220945024"/>
      </c:barChart>
      <c:catAx>
        <c:axId val="22094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0945024"/>
        <c:crosses val="autoZero"/>
        <c:auto val="1"/>
        <c:lblAlgn val="ctr"/>
        <c:lblOffset val="100"/>
        <c:noMultiLvlLbl val="0"/>
      </c:catAx>
      <c:valAx>
        <c:axId val="220945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094348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18</c:v>
                </c:pt>
                <c:pt idx="1">
                  <c:v>52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16.8</c:v>
                </c:pt>
                <c:pt idx="1">
                  <c:v>19.5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54.8</c:v>
                </c:pt>
                <c:pt idx="1">
                  <c:v>48.6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28.4</c:v>
                </c:pt>
                <c:pt idx="1">
                  <c:v>31.9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222577024"/>
        <c:axId val="222578560"/>
      </c:barChart>
      <c:catAx>
        <c:axId val="222577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22578560"/>
        <c:crosses val="autoZero"/>
        <c:auto val="1"/>
        <c:lblAlgn val="ctr"/>
        <c:lblOffset val="100"/>
        <c:noMultiLvlLbl val="0"/>
      </c:catAx>
      <c:valAx>
        <c:axId val="2225785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225770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6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1</c:v>
                </c:pt>
                <c:pt idx="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222597120"/>
        <c:axId val="222598656"/>
      </c:barChart>
      <c:catAx>
        <c:axId val="222597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22598656"/>
        <c:crosses val="autoZero"/>
        <c:auto val="1"/>
        <c:lblAlgn val="ctr"/>
        <c:lblOffset val="100"/>
        <c:noMultiLvlLbl val="0"/>
      </c:catAx>
      <c:valAx>
        <c:axId val="222598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225971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519</c:v>
                </c:pt>
                <c:pt idx="1">
                  <c:v>1507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366</c:v>
                </c:pt>
                <c:pt idx="1">
                  <c:v>1152</c:v>
                </c:pt>
                <c:pt idx="2">
                  <c:v>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2712192"/>
        <c:axId val="222713728"/>
      </c:barChart>
      <c:catAx>
        <c:axId val="222712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22713728"/>
        <c:crosses val="autoZero"/>
        <c:auto val="1"/>
        <c:lblAlgn val="ctr"/>
        <c:lblOffset val="100"/>
        <c:noMultiLvlLbl val="0"/>
      </c:catAx>
      <c:valAx>
        <c:axId val="222713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27121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145</c:v>
                </c:pt>
                <c:pt idx="1">
                  <c:v>376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76</c:v>
                </c:pt>
                <c:pt idx="1">
                  <c:v>271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2732288"/>
        <c:axId val="222733824"/>
      </c:barChart>
      <c:catAx>
        <c:axId val="222732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22733824"/>
        <c:crosses val="autoZero"/>
        <c:auto val="1"/>
        <c:lblAlgn val="ctr"/>
        <c:lblOffset val="100"/>
        <c:noMultiLvlLbl val="0"/>
      </c:catAx>
      <c:valAx>
        <c:axId val="222733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27322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3653</c:v>
                </c:pt>
                <c:pt idx="1">
                  <c:v>3397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3571328"/>
        <c:axId val="223577216"/>
      </c:barChart>
      <c:catAx>
        <c:axId val="223571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23577216"/>
        <c:crosses val="autoZero"/>
        <c:auto val="1"/>
        <c:lblAlgn val="ctr"/>
        <c:lblOffset val="100"/>
        <c:noMultiLvlLbl val="0"/>
      </c:catAx>
      <c:valAx>
        <c:axId val="223577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3571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126</c:v>
                </c:pt>
                <c:pt idx="1">
                  <c:v>125</c:v>
                </c:pt>
                <c:pt idx="2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4748672"/>
        <c:axId val="224750208"/>
      </c:barChart>
      <c:catAx>
        <c:axId val="22474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4750208"/>
        <c:crosses val="autoZero"/>
        <c:auto val="1"/>
        <c:lblAlgn val="ctr"/>
        <c:lblOffset val="100"/>
        <c:noMultiLvlLbl val="0"/>
      </c:catAx>
      <c:valAx>
        <c:axId val="224750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4748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14.4</c:v>
                </c:pt>
                <c:pt idx="1">
                  <c:v>13.4</c:v>
                </c:pt>
                <c:pt idx="2">
                  <c:v>14.8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20.399999999999999</c:v>
                </c:pt>
                <c:pt idx="1">
                  <c:v>27.9</c:v>
                </c:pt>
                <c:pt idx="2">
                  <c:v>22.4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65.2</c:v>
                </c:pt>
                <c:pt idx="1">
                  <c:v>58.7</c:v>
                </c:pt>
                <c:pt idx="2">
                  <c:v>62.9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8131328"/>
        <c:axId val="158132864"/>
      </c:barChart>
      <c:catAx>
        <c:axId val="15813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132864"/>
        <c:crosses val="autoZero"/>
        <c:auto val="1"/>
        <c:lblAlgn val="ctr"/>
        <c:lblOffset val="100"/>
        <c:noMultiLvlLbl val="0"/>
      </c:catAx>
      <c:valAx>
        <c:axId val="1581328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81313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50</c:v>
                </c:pt>
                <c:pt idx="1">
                  <c:v>60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4969856"/>
        <c:axId val="224971392"/>
      </c:barChart>
      <c:catAx>
        <c:axId val="2249698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4971392"/>
        <c:crosses val="autoZero"/>
        <c:auto val="1"/>
        <c:lblAlgn val="ctr"/>
        <c:lblOffset val="100"/>
        <c:noMultiLvlLbl val="0"/>
      </c:catAx>
      <c:valAx>
        <c:axId val="2249713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49698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47</c:v>
                </c:pt>
                <c:pt idx="1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5059200"/>
        <c:axId val="225060736"/>
      </c:barChart>
      <c:catAx>
        <c:axId val="2250592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5060736"/>
        <c:crosses val="autoZero"/>
        <c:auto val="1"/>
        <c:lblAlgn val="ctr"/>
        <c:lblOffset val="100"/>
        <c:noMultiLvlLbl val="0"/>
      </c:catAx>
      <c:valAx>
        <c:axId val="2250607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5059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27308</c:v>
                </c:pt>
                <c:pt idx="1">
                  <c:v>26776</c:v>
                </c:pt>
                <c:pt idx="2">
                  <c:v>26469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5093504"/>
        <c:axId val="225095040"/>
      </c:barChart>
      <c:catAx>
        <c:axId val="22509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5095040"/>
        <c:crosses val="autoZero"/>
        <c:auto val="1"/>
        <c:lblAlgn val="ctr"/>
        <c:lblOffset val="100"/>
        <c:noMultiLvlLbl val="0"/>
      </c:catAx>
      <c:valAx>
        <c:axId val="225095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5093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16.723554403398865</c:v>
                </c:pt>
                <c:pt idx="1">
                  <c:v>59.758047094404844</c:v>
                </c:pt>
                <c:pt idx="2">
                  <c:v>23.518398502196298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10</c:v>
                </c:pt>
                <c:pt idx="1">
                  <c:v>18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25598080"/>
        <c:axId val="225612160"/>
      </c:barChart>
      <c:catAx>
        <c:axId val="22559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5612160"/>
        <c:crosses val="autoZero"/>
        <c:auto val="1"/>
        <c:lblAlgn val="ctr"/>
        <c:lblOffset val="100"/>
        <c:noMultiLvlLbl val="0"/>
      </c:catAx>
      <c:valAx>
        <c:axId val="225612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25598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25716480"/>
        <c:axId val="225722368"/>
      </c:barChart>
      <c:catAx>
        <c:axId val="22571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5722368"/>
        <c:crosses val="autoZero"/>
        <c:auto val="1"/>
        <c:lblAlgn val="ctr"/>
        <c:lblOffset val="100"/>
        <c:noMultiLvlLbl val="0"/>
      </c:catAx>
      <c:valAx>
        <c:axId val="225722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257164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\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97.3</c:v>
                </c:pt>
                <c:pt idx="1">
                  <c:v>101.9</c:v>
                </c:pt>
                <c:pt idx="2">
                  <c:v>105.4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\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103.4</c:v>
                </c:pt>
                <c:pt idx="1">
                  <c:v>101.6</c:v>
                </c:pt>
                <c:pt idx="2">
                  <c:v>100.6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5765248"/>
        <c:axId val="225766784"/>
      </c:barChart>
      <c:catAx>
        <c:axId val="225765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5766784"/>
        <c:crosses val="autoZero"/>
        <c:auto val="1"/>
        <c:lblAlgn val="ctr"/>
        <c:lblOffset val="100"/>
        <c:noMultiLvlLbl val="0"/>
      </c:catAx>
      <c:valAx>
        <c:axId val="2257667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57652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744</c:v>
                </c:pt>
                <c:pt idx="1">
                  <c:v>596</c:v>
                </c:pt>
                <c:pt idx="2">
                  <c:v>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5832960"/>
        <c:axId val="225834496"/>
      </c:barChart>
      <c:catAx>
        <c:axId val="22583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5834496"/>
        <c:crosses val="autoZero"/>
        <c:auto val="1"/>
        <c:lblAlgn val="ctr"/>
        <c:lblOffset val="100"/>
        <c:noMultiLvlLbl val="0"/>
      </c:catAx>
      <c:valAx>
        <c:axId val="225834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5832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35</c:v>
                </c:pt>
                <c:pt idx="1">
                  <c:v>42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44</c:v>
                </c:pt>
                <c:pt idx="1">
                  <c:v>44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6958336"/>
        <c:axId val="226960128"/>
      </c:barChart>
      <c:catAx>
        <c:axId val="22695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6960128"/>
        <c:crosses val="autoZero"/>
        <c:auto val="1"/>
        <c:lblAlgn val="ctr"/>
        <c:lblOffset val="100"/>
        <c:noMultiLvlLbl val="0"/>
      </c:catAx>
      <c:valAx>
        <c:axId val="226960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69583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229</c:v>
                </c:pt>
                <c:pt idx="1">
                  <c:v>260</c:v>
                </c:pt>
                <c:pt idx="2">
                  <c:v>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345</c:v>
                </c:pt>
                <c:pt idx="1">
                  <c:v>361</c:v>
                </c:pt>
                <c:pt idx="2">
                  <c:v>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6994816"/>
        <c:axId val="227008896"/>
      </c:barChart>
      <c:catAx>
        <c:axId val="22699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7008896"/>
        <c:crosses val="autoZero"/>
        <c:auto val="1"/>
        <c:lblAlgn val="ctr"/>
        <c:lblOffset val="100"/>
        <c:noMultiLvlLbl val="0"/>
      </c:catAx>
      <c:valAx>
        <c:axId val="227008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69948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6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1</c:v>
                </c:pt>
                <c:pt idx="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8800512"/>
        <c:axId val="158814592"/>
      </c:barChart>
      <c:catAx>
        <c:axId val="158800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8814592"/>
        <c:crosses val="autoZero"/>
        <c:auto val="1"/>
        <c:lblAlgn val="ctr"/>
        <c:lblOffset val="100"/>
        <c:noMultiLvlLbl val="0"/>
      </c:catAx>
      <c:valAx>
        <c:axId val="158814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88005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2.0465183264924027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2.2164614387556707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2.3547202419529056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2.6053143227478937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2.3014329948873047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2.2495859436883414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2.6269172607474616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3.056095629005545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3.2606034420681209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3.7344278821919783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3.8770072729891267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3.8726866853892128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4.2961042701807441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4.3105062288471236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3.8121984589904225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2.1185281198242962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1.7296752358320733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1.2544105998415784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9729024"/>
        <c:axId val="229730560"/>
      </c:barChart>
      <c:catAx>
        <c:axId val="22972902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29730560"/>
        <c:crosses val="autoZero"/>
        <c:auto val="1"/>
        <c:lblAlgn val="ctr"/>
        <c:lblOffset val="100"/>
        <c:noMultiLvlLbl val="0"/>
      </c:catAx>
      <c:valAx>
        <c:axId val="22973056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2972902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2.1487722330236911</c:v>
                </c:pt>
                <c:pt idx="1">
                  <c:v>2.442572189817815</c:v>
                </c:pt>
                <c:pt idx="2">
                  <c:v>2.4051270972852308</c:v>
                </c:pt>
                <c:pt idx="3">
                  <c:v>2.5779506012817746</c:v>
                </c:pt>
                <c:pt idx="4">
                  <c:v>2.3302369122200619</c:v>
                </c:pt>
                <c:pt idx="5">
                  <c:v>2.425289839418161</c:v>
                </c:pt>
                <c:pt idx="6">
                  <c:v>2.8055015482105565</c:v>
                </c:pt>
                <c:pt idx="7">
                  <c:v>3.2029956074026069</c:v>
                </c:pt>
                <c:pt idx="8">
                  <c:v>3.3182112767336363</c:v>
                </c:pt>
                <c:pt idx="9">
                  <c:v>3.4391877295312163</c:v>
                </c:pt>
                <c:pt idx="10">
                  <c:v>3.6048102541945704</c:v>
                </c:pt>
                <c:pt idx="11">
                  <c:v>3.5371210484625908</c:v>
                </c:pt>
                <c:pt idx="12">
                  <c:v>3.7459494491250807</c:v>
                </c:pt>
                <c:pt idx="13">
                  <c:v>3.6307337797940522</c:v>
                </c:pt>
                <c:pt idx="14">
                  <c:v>3.1425073810038167</c:v>
                </c:pt>
                <c:pt idx="15">
                  <c:v>1.6115791747677684</c:v>
                </c:pt>
                <c:pt idx="16">
                  <c:v>1.1593576726434796</c:v>
                </c:pt>
                <c:pt idx="17">
                  <c:v>0.74890185065168868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9885440"/>
        <c:axId val="229886976"/>
      </c:barChart>
      <c:catAx>
        <c:axId val="22988544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29886976"/>
        <c:crosses val="autoZero"/>
        <c:auto val="1"/>
        <c:lblAlgn val="ctr"/>
        <c:lblOffset val="100"/>
        <c:noMultiLvlLbl val="0"/>
      </c:catAx>
      <c:valAx>
        <c:axId val="22988697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98854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0.15527950310559005</c:v>
                </c:pt>
                <c:pt idx="1">
                  <c:v>0.19714315359872719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0.85245278235517807</c:v>
                </c:pt>
                <c:pt idx="1">
                  <c:v>0.20406045723377031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6.3601216884269229</c:v>
                </c:pt>
                <c:pt idx="1">
                  <c:v>1.7812056860235879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18.078970718722271</c:v>
                </c:pt>
                <c:pt idx="1">
                  <c:v>14.695811572648982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50.402459120294083</c:v>
                </c:pt>
                <c:pt idx="1">
                  <c:v>63.397087815169648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7.3710229433388257</c:v>
                </c:pt>
                <c:pt idx="1">
                  <c:v>6.5264759796631271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16.77969324375713</c:v>
                </c:pt>
                <c:pt idx="1">
                  <c:v>13.198215335662159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30159872"/>
        <c:axId val="230161408"/>
      </c:barChart>
      <c:catAx>
        <c:axId val="230159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0161408"/>
        <c:crosses val="autoZero"/>
        <c:auto val="1"/>
        <c:lblAlgn val="ctr"/>
        <c:lblOffset val="100"/>
        <c:noMultiLvlLbl val="0"/>
      </c:catAx>
      <c:valAx>
        <c:axId val="2301614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01598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28.52706299911269</c:v>
                </c:pt>
                <c:pt idx="1">
                  <c:v>24.497630823504998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22.040182532640383</c:v>
                </c:pt>
                <c:pt idx="1">
                  <c:v>30.830422301386918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49.217264545569783</c:v>
                </c:pt>
                <c:pt idx="1">
                  <c:v>44.319164389720889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0.2154899226771454</c:v>
                </c:pt>
                <c:pt idx="1">
                  <c:v>0.35278248538719609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30499072"/>
        <c:axId val="230500608"/>
      </c:barChart>
      <c:catAx>
        <c:axId val="230499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0500608"/>
        <c:crosses val="autoZero"/>
        <c:auto val="1"/>
        <c:lblAlgn val="ctr"/>
        <c:lblOffset val="100"/>
        <c:noMultiLvlLbl val="0"/>
      </c:catAx>
      <c:valAx>
        <c:axId val="2305006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04990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8</c:v>
                </c:pt>
                <c:pt idx="3">
                  <c:v>8</c:v>
                </c:pt>
                <c:pt idx="4">
                  <c:v>6</c:v>
                </c:pt>
                <c:pt idx="5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3</c:v>
                </c:pt>
                <c:pt idx="1">
                  <c:v>0</c:v>
                </c:pt>
                <c:pt idx="2">
                  <c:v>15</c:v>
                </c:pt>
                <c:pt idx="3">
                  <c:v>10</c:v>
                </c:pt>
                <c:pt idx="4">
                  <c:v>7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30531456"/>
        <c:axId val="230532992"/>
      </c:barChart>
      <c:catAx>
        <c:axId val="2305314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0532992"/>
        <c:crosses val="autoZero"/>
        <c:auto val="1"/>
        <c:lblAlgn val="ctr"/>
        <c:lblOffset val="100"/>
        <c:noMultiLvlLbl val="0"/>
      </c:catAx>
      <c:valAx>
        <c:axId val="2305329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05314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\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0.5</c:v>
                </c:pt>
                <c:pt idx="1">
                  <c:v>0.14000000000000001</c:v>
                </c:pt>
                <c:pt idx="3">
                  <c:v>0.21</c:v>
                </c:pt>
                <c:pt idx="4">
                  <c:v>0.76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30639104"/>
        <c:axId val="230640640"/>
      </c:barChart>
      <c:catAx>
        <c:axId val="230639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0640640"/>
        <c:crosses val="autoZero"/>
        <c:auto val="1"/>
        <c:lblAlgn val="ctr"/>
        <c:lblOffset val="100"/>
        <c:noMultiLvlLbl val="0"/>
      </c:catAx>
      <c:valAx>
        <c:axId val="230640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0639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0</c:v>
                </c:pt>
                <c:pt idx="1">
                  <c:v>63.690702087286532</c:v>
                </c:pt>
                <c:pt idx="2">
                  <c:v>17.459080280592364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100</c:v>
                </c:pt>
                <c:pt idx="1">
                  <c:v>36.309297912713475</c:v>
                </c:pt>
                <c:pt idx="2">
                  <c:v>82.54091971940764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30691584"/>
        <c:axId val="230693120"/>
      </c:barChart>
      <c:catAx>
        <c:axId val="2306915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0693120"/>
        <c:crosses val="autoZero"/>
        <c:auto val="1"/>
        <c:lblAlgn val="ctr"/>
        <c:lblOffset val="100"/>
        <c:noMultiLvlLbl val="0"/>
      </c:catAx>
      <c:valAx>
        <c:axId val="2306931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06915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\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0914688"/>
        <c:axId val="230945152"/>
      </c:barChart>
      <c:catAx>
        <c:axId val="23091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0945152"/>
        <c:crosses val="autoZero"/>
        <c:auto val="1"/>
        <c:lblAlgn val="ctr"/>
        <c:lblOffset val="100"/>
        <c:noMultiLvlLbl val="0"/>
      </c:catAx>
      <c:valAx>
        <c:axId val="230945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0914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279</c:v>
                </c:pt>
                <c:pt idx="1">
                  <c:v>251</c:v>
                </c:pt>
                <c:pt idx="2">
                  <c:v>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287</c:v>
                </c:pt>
                <c:pt idx="1">
                  <c:v>291</c:v>
                </c:pt>
                <c:pt idx="2">
                  <c:v>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1036800"/>
        <c:axId val="231038336"/>
      </c:barChart>
      <c:catAx>
        <c:axId val="23103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1038336"/>
        <c:crosses val="autoZero"/>
        <c:auto val="1"/>
        <c:lblAlgn val="ctr"/>
        <c:lblOffset val="100"/>
        <c:noMultiLvlLbl val="0"/>
      </c:catAx>
      <c:valAx>
        <c:axId val="231038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310368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716</c:v>
                </c:pt>
                <c:pt idx="1">
                  <c:v>511</c:v>
                </c:pt>
                <c:pt idx="2">
                  <c:v>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747</c:v>
                </c:pt>
                <c:pt idx="1">
                  <c:v>592</c:v>
                </c:pt>
                <c:pt idx="2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1495168"/>
        <c:axId val="231496704"/>
      </c:barChart>
      <c:catAx>
        <c:axId val="23149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1496704"/>
        <c:crosses val="autoZero"/>
        <c:auto val="1"/>
        <c:lblAlgn val="ctr"/>
        <c:lblOffset val="100"/>
        <c:noMultiLvlLbl val="0"/>
      </c:catAx>
      <c:valAx>
        <c:axId val="231496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314951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519</c:v>
                </c:pt>
                <c:pt idx="1">
                  <c:v>1507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366</c:v>
                </c:pt>
                <c:pt idx="1">
                  <c:v>1152</c:v>
                </c:pt>
                <c:pt idx="2">
                  <c:v>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263360"/>
        <c:axId val="159300608"/>
      </c:barChart>
      <c:catAx>
        <c:axId val="159263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9300608"/>
        <c:crosses val="autoZero"/>
        <c:auto val="1"/>
        <c:lblAlgn val="ctr"/>
        <c:lblOffset val="100"/>
        <c:noMultiLvlLbl val="0"/>
      </c:catAx>
      <c:valAx>
        <c:axId val="159300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2633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32.392719986642177</c:v>
                </c:pt>
                <c:pt idx="1">
                  <c:v>27.941910596777852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29.587577224912337</c:v>
                </c:pt>
                <c:pt idx="1">
                  <c:v>28.590878148400272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14.342962097178161</c:v>
                </c:pt>
                <c:pt idx="1">
                  <c:v>19.736782391649648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11.554516613791952</c:v>
                </c:pt>
                <c:pt idx="1">
                  <c:v>17.195371000680733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5.994322925363166</c:v>
                </c:pt>
                <c:pt idx="1">
                  <c:v>4.9602904470161109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6.127901152112206</c:v>
                </c:pt>
                <c:pt idx="1">
                  <c:v>1.5747674154753799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31525760"/>
        <c:axId val="231744640"/>
      </c:barChart>
      <c:catAx>
        <c:axId val="231525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1744640"/>
        <c:crosses val="autoZero"/>
        <c:auto val="1"/>
        <c:lblAlgn val="ctr"/>
        <c:lblOffset val="100"/>
        <c:noMultiLvlLbl val="0"/>
      </c:catAx>
      <c:valAx>
        <c:axId val="23174464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152576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\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49.93</c:v>
                </c:pt>
                <c:pt idx="1">
                  <c:v>44.27</c:v>
                </c:pt>
                <c:pt idx="2">
                  <c:v>5.22</c:v>
                </c:pt>
                <c:pt idx="3">
                  <c:v>0.48</c:v>
                </c:pt>
                <c:pt idx="4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\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53.11</c:v>
                </c:pt>
                <c:pt idx="1">
                  <c:v>38.770000000000003</c:v>
                </c:pt>
                <c:pt idx="2">
                  <c:v>7.28</c:v>
                </c:pt>
                <c:pt idx="3">
                  <c:v>0.67</c:v>
                </c:pt>
                <c:pt idx="4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32006784"/>
        <c:axId val="232008320"/>
      </c:barChart>
      <c:catAx>
        <c:axId val="232006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2008320"/>
        <c:crosses val="autoZero"/>
        <c:auto val="1"/>
        <c:lblAlgn val="ctr"/>
        <c:lblOffset val="100"/>
        <c:noMultiLvlLbl val="0"/>
      </c:catAx>
      <c:valAx>
        <c:axId val="2320083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200678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63003</c:v>
                </c:pt>
                <c:pt idx="1">
                  <c:v>70437</c:v>
                </c:pt>
                <c:pt idx="2">
                  <c:v>79860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2524800"/>
        <c:axId val="232534784"/>
      </c:barChart>
      <c:catAx>
        <c:axId val="23252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2534784"/>
        <c:crosses val="autoZero"/>
        <c:auto val="1"/>
        <c:lblAlgn val="ctr"/>
        <c:lblOffset val="100"/>
        <c:noMultiLvlLbl val="0"/>
      </c:catAx>
      <c:valAx>
        <c:axId val="232534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2524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13142</c:v>
                </c:pt>
                <c:pt idx="1">
                  <c:v>13396</c:v>
                </c:pt>
                <c:pt idx="2">
                  <c:v>13633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14014</c:v>
                </c:pt>
                <c:pt idx="1">
                  <c:v>14116</c:v>
                </c:pt>
                <c:pt idx="2">
                  <c:v>14159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2569088"/>
        <c:axId val="232579072"/>
      </c:barChart>
      <c:catAx>
        <c:axId val="23256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2579072"/>
        <c:crosses val="autoZero"/>
        <c:auto val="1"/>
        <c:lblAlgn val="ctr"/>
        <c:lblOffset val="100"/>
        <c:noMultiLvlLbl val="0"/>
      </c:catAx>
      <c:valAx>
        <c:axId val="232579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25690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53.6</c:v>
                </c:pt>
                <c:pt idx="1">
                  <c:v>14.7</c:v>
                </c:pt>
                <c:pt idx="2">
                  <c:v>0.7</c:v>
                </c:pt>
                <c:pt idx="3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88.311688311688314</c:v>
                </c:pt>
                <c:pt idx="1">
                  <c:v>92.18573046432617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11.688311688311687</c:v>
                </c:pt>
                <c:pt idx="1">
                  <c:v>7.814269535673839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33440384"/>
        <c:axId val="233441920"/>
      </c:barChart>
      <c:catAx>
        <c:axId val="2334403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3441920"/>
        <c:crosses val="autoZero"/>
        <c:auto val="1"/>
        <c:lblAlgn val="ctr"/>
        <c:lblOffset val="100"/>
        <c:noMultiLvlLbl val="0"/>
      </c:catAx>
      <c:valAx>
        <c:axId val="23344192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344038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3454592"/>
        <c:axId val="233468672"/>
      </c:barChart>
      <c:catAx>
        <c:axId val="23345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3468672"/>
        <c:crosses val="autoZero"/>
        <c:auto val="1"/>
        <c:lblAlgn val="ctr"/>
        <c:lblOffset val="100"/>
        <c:noMultiLvlLbl val="0"/>
      </c:catAx>
      <c:valAx>
        <c:axId val="233468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3454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\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3.6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3497344"/>
        <c:axId val="233498880"/>
      </c:barChart>
      <c:catAx>
        <c:axId val="23349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3498880"/>
        <c:crosses val="autoZero"/>
        <c:auto val="1"/>
        <c:lblAlgn val="ctr"/>
        <c:lblOffset val="100"/>
        <c:noMultiLvlLbl val="0"/>
      </c:catAx>
      <c:valAx>
        <c:axId val="233498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3497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\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18.3</c:v>
                </c:pt>
                <c:pt idx="1">
                  <c:v>14.2</c:v>
                </c:pt>
                <c:pt idx="2">
                  <c:v>17.3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3658624"/>
        <c:axId val="233664512"/>
      </c:barChart>
      <c:catAx>
        <c:axId val="23365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3664512"/>
        <c:crosses val="autoZero"/>
        <c:auto val="1"/>
        <c:lblAlgn val="ctr"/>
        <c:lblOffset val="100"/>
        <c:noMultiLvlLbl val="0"/>
      </c:catAx>
      <c:valAx>
        <c:axId val="233664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3658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\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\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233694720"/>
        <c:axId val="233696256"/>
      </c:barChart>
      <c:catAx>
        <c:axId val="23369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3696256"/>
        <c:crosses val="autoZero"/>
        <c:auto val="1"/>
        <c:lblAlgn val="ctr"/>
        <c:lblOffset val="100"/>
        <c:noMultiLvlLbl val="0"/>
      </c:catAx>
      <c:valAx>
        <c:axId val="233696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336947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145</c:v>
                </c:pt>
                <c:pt idx="1">
                  <c:v>376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76</c:v>
                </c:pt>
                <c:pt idx="1">
                  <c:v>271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450240"/>
        <c:axId val="159485952"/>
      </c:barChart>
      <c:catAx>
        <c:axId val="159450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9485952"/>
        <c:crosses val="autoZero"/>
        <c:auto val="1"/>
        <c:lblAlgn val="ctr"/>
        <c:lblOffset val="100"/>
        <c:noMultiLvlLbl val="0"/>
      </c:catAx>
      <c:valAx>
        <c:axId val="159485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4502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\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2.8</c:v>
                </c:pt>
                <c:pt idx="1">
                  <c:v>0</c:v>
                </c:pt>
                <c:pt idx="2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4048896"/>
        <c:axId val="234296448"/>
      </c:barChart>
      <c:catAx>
        <c:axId val="23404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4296448"/>
        <c:crosses val="autoZero"/>
        <c:auto val="1"/>
        <c:lblAlgn val="ctr"/>
        <c:lblOffset val="100"/>
        <c:noMultiLvlLbl val="0"/>
      </c:catAx>
      <c:valAx>
        <c:axId val="234296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4048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14.4</c:v>
                </c:pt>
                <c:pt idx="1">
                  <c:v>13.4</c:v>
                </c:pt>
                <c:pt idx="2">
                  <c:v>14.8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20.399999999999999</c:v>
                </c:pt>
                <c:pt idx="1">
                  <c:v>27.9</c:v>
                </c:pt>
                <c:pt idx="2">
                  <c:v>22.4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65.2</c:v>
                </c:pt>
                <c:pt idx="1">
                  <c:v>58.7</c:v>
                </c:pt>
                <c:pt idx="2">
                  <c:v>62.9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234327040"/>
        <c:axId val="234423040"/>
      </c:barChart>
      <c:catAx>
        <c:axId val="23432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4423040"/>
        <c:crosses val="autoZero"/>
        <c:auto val="1"/>
        <c:lblAlgn val="ctr"/>
        <c:lblOffset val="100"/>
        <c:noMultiLvlLbl val="0"/>
      </c:catAx>
      <c:valAx>
        <c:axId val="2344230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23432704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30570</c:v>
                </c:pt>
                <c:pt idx="1">
                  <c:v>40616</c:v>
                </c:pt>
                <c:pt idx="2">
                  <c:v>23558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2912</c:v>
                </c:pt>
                <c:pt idx="1">
                  <c:v>9662</c:v>
                </c:pt>
                <c:pt idx="2">
                  <c:v>15100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4445440"/>
        <c:axId val="234463616"/>
      </c:barChart>
      <c:catAx>
        <c:axId val="234445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4463616"/>
        <c:crosses val="autoZero"/>
        <c:auto val="1"/>
        <c:lblAlgn val="ctr"/>
        <c:lblOffset val="100"/>
        <c:noMultiLvlLbl val="0"/>
      </c:catAx>
      <c:valAx>
        <c:axId val="2344636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34445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104759</c:v>
                </c:pt>
                <c:pt idx="1">
                  <c:v>121381</c:v>
                </c:pt>
                <c:pt idx="2">
                  <c:v>56380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6045</c:v>
                </c:pt>
                <c:pt idx="1">
                  <c:v>15815</c:v>
                </c:pt>
                <c:pt idx="2">
                  <c:v>24115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4486016"/>
        <c:axId val="234504192"/>
      </c:barChart>
      <c:catAx>
        <c:axId val="234486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4504192"/>
        <c:crosses val="autoZero"/>
        <c:auto val="1"/>
        <c:lblAlgn val="ctr"/>
        <c:lblOffset val="100"/>
        <c:noMultiLvlLbl val="0"/>
      </c:catAx>
      <c:valAx>
        <c:axId val="2345041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344860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\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3.4</c:v>
                </c:pt>
                <c:pt idx="1">
                  <c:v>3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\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2.1</c:v>
                </c:pt>
                <c:pt idx="1">
                  <c:v>1.6</c:v>
                </c:pt>
                <c:pt idx="2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34518400"/>
        <c:axId val="234519936"/>
      </c:barChart>
      <c:catAx>
        <c:axId val="234518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4519936"/>
        <c:crosses val="autoZero"/>
        <c:auto val="1"/>
        <c:lblAlgn val="ctr"/>
        <c:lblOffset val="100"/>
        <c:noMultiLvlLbl val="0"/>
      </c:catAx>
      <c:valAx>
        <c:axId val="2345199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345184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\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35.9</c:v>
                </c:pt>
                <c:pt idx="1">
                  <c:v>36.9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\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40.700000000000003</c:v>
                </c:pt>
                <c:pt idx="1">
                  <c:v>41.6</c:v>
                </c:pt>
                <c:pt idx="2">
                  <c:v>42.2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34620416"/>
        <c:axId val="234621952"/>
      </c:barChart>
      <c:catAx>
        <c:axId val="23462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4621952"/>
        <c:crosses val="autoZero"/>
        <c:auto val="1"/>
        <c:lblAlgn val="ctr"/>
        <c:lblOffset val="100"/>
        <c:noMultiLvlLbl val="0"/>
      </c:catAx>
      <c:valAx>
        <c:axId val="2346219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462041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296.18</c:v>
                </c:pt>
                <c:pt idx="1">
                  <c:v>395.42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4894464"/>
        <c:axId val="234896000"/>
      </c:barChart>
      <c:catAx>
        <c:axId val="2348944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4896000"/>
        <c:crosses val="autoZero"/>
        <c:auto val="1"/>
        <c:lblAlgn val="ctr"/>
        <c:lblOffset val="100"/>
        <c:noMultiLvlLbl val="0"/>
      </c:catAx>
      <c:valAx>
        <c:axId val="2348960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4894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9647.43</c:v>
                </c:pt>
                <c:pt idx="1">
                  <c:v>16133.01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5102592"/>
        <c:axId val="235104128"/>
      </c:barChart>
      <c:catAx>
        <c:axId val="235102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5104128"/>
        <c:crosses val="autoZero"/>
        <c:auto val="1"/>
        <c:lblAlgn val="ctr"/>
        <c:lblOffset val="100"/>
        <c:noMultiLvlLbl val="0"/>
      </c:catAx>
      <c:valAx>
        <c:axId val="235104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5102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49</c:v>
                </c:pt>
                <c:pt idx="1">
                  <c:v>40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39</c:v>
                </c:pt>
                <c:pt idx="1">
                  <c:v>33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55675776"/>
        <c:axId val="255681664"/>
      </c:barChart>
      <c:catAx>
        <c:axId val="25567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5681664"/>
        <c:crosses val="autoZero"/>
        <c:auto val="1"/>
        <c:lblAlgn val="ctr"/>
        <c:lblOffset val="100"/>
        <c:noMultiLvlLbl val="0"/>
      </c:catAx>
      <c:valAx>
        <c:axId val="255681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567577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75</xdr:row>
      <xdr:rowOff>47625</xdr:rowOff>
    </xdr:from>
    <xdr:to>
      <xdr:col>1</xdr:col>
      <xdr:colOff>607214</xdr:colOff>
      <xdr:row>76</xdr:row>
      <xdr:rowOff>35718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1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23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124</xdr:row>
      <xdr:rowOff>95251</xdr:rowOff>
    </xdr:from>
    <xdr:to>
      <xdr:col>4</xdr:col>
      <xdr:colOff>226219</xdr:colOff>
      <xdr:row>136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124</xdr:row>
      <xdr:rowOff>83345</xdr:rowOff>
    </xdr:from>
    <xdr:to>
      <xdr:col>10</xdr:col>
      <xdr:colOff>245731</xdr:colOff>
      <xdr:row>136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123</xdr:row>
      <xdr:rowOff>39117</xdr:rowOff>
    </xdr:from>
    <xdr:to>
      <xdr:col>9</xdr:col>
      <xdr:colOff>369093</xdr:colOff>
      <xdr:row>124</xdr:row>
      <xdr:rowOff>47621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1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23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197</xdr:row>
      <xdr:rowOff>202320</xdr:rowOff>
    </xdr:from>
    <xdr:to>
      <xdr:col>4</xdr:col>
      <xdr:colOff>272312</xdr:colOff>
      <xdr:row>210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196</xdr:row>
      <xdr:rowOff>41748</xdr:rowOff>
    </xdr:from>
    <xdr:to>
      <xdr:col>4</xdr:col>
      <xdr:colOff>166679</xdr:colOff>
      <xdr:row>197</xdr:row>
      <xdr:rowOff>35634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216</xdr:row>
      <xdr:rowOff>292554</xdr:rowOff>
    </xdr:from>
    <xdr:to>
      <xdr:col>3</xdr:col>
      <xdr:colOff>95249</xdr:colOff>
      <xdr:row>228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214</xdr:row>
      <xdr:rowOff>273845</xdr:rowOff>
    </xdr:from>
    <xdr:to>
      <xdr:col>2</xdr:col>
      <xdr:colOff>833431</xdr:colOff>
      <xdr:row>216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216</xdr:row>
      <xdr:rowOff>273844</xdr:rowOff>
    </xdr:from>
    <xdr:to>
      <xdr:col>9</xdr:col>
      <xdr:colOff>928688</xdr:colOff>
      <xdr:row>228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214</xdr:row>
      <xdr:rowOff>285751</xdr:rowOff>
    </xdr:from>
    <xdr:to>
      <xdr:col>9</xdr:col>
      <xdr:colOff>869154</xdr:colOff>
      <xdr:row>216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388</xdr:row>
      <xdr:rowOff>23821</xdr:rowOff>
    </xdr:from>
    <xdr:to>
      <xdr:col>4</xdr:col>
      <xdr:colOff>523875</xdr:colOff>
      <xdr:row>389</xdr:row>
      <xdr:rowOff>214314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390</xdr:row>
      <xdr:rowOff>83344</xdr:rowOff>
    </xdr:from>
    <xdr:to>
      <xdr:col>4</xdr:col>
      <xdr:colOff>261938</xdr:colOff>
      <xdr:row>402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410</xdr:row>
      <xdr:rowOff>1697</xdr:rowOff>
    </xdr:from>
    <xdr:to>
      <xdr:col>10</xdr:col>
      <xdr:colOff>309562</xdr:colOff>
      <xdr:row>422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408</xdr:row>
      <xdr:rowOff>196963</xdr:rowOff>
    </xdr:from>
    <xdr:to>
      <xdr:col>9</xdr:col>
      <xdr:colOff>964404</xdr:colOff>
      <xdr:row>409</xdr:row>
      <xdr:rowOff>266701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455</xdr:row>
      <xdr:rowOff>47625</xdr:rowOff>
    </xdr:from>
    <xdr:to>
      <xdr:col>4</xdr:col>
      <xdr:colOff>721012</xdr:colOff>
      <xdr:row>468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453</xdr:row>
      <xdr:rowOff>273845</xdr:rowOff>
    </xdr:from>
    <xdr:to>
      <xdr:col>2</xdr:col>
      <xdr:colOff>345274</xdr:colOff>
      <xdr:row>454</xdr:row>
      <xdr:rowOff>273850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455</xdr:row>
      <xdr:rowOff>59531</xdr:rowOff>
    </xdr:from>
    <xdr:to>
      <xdr:col>10</xdr:col>
      <xdr:colOff>583406</xdr:colOff>
      <xdr:row>468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453</xdr:row>
      <xdr:rowOff>273846</xdr:rowOff>
    </xdr:from>
    <xdr:to>
      <xdr:col>9</xdr:col>
      <xdr:colOff>666745</xdr:colOff>
      <xdr:row>454</xdr:row>
      <xdr:rowOff>263641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526</xdr:row>
      <xdr:rowOff>129270</xdr:rowOff>
    </xdr:from>
    <xdr:to>
      <xdr:col>10</xdr:col>
      <xdr:colOff>404807</xdr:colOff>
      <xdr:row>527</xdr:row>
      <xdr:rowOff>381001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528</xdr:row>
      <xdr:rowOff>47625</xdr:rowOff>
    </xdr:from>
    <xdr:to>
      <xdr:col>10</xdr:col>
      <xdr:colOff>238125</xdr:colOff>
      <xdr:row>537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564</xdr:row>
      <xdr:rowOff>166687</xdr:rowOff>
    </xdr:from>
    <xdr:to>
      <xdr:col>10</xdr:col>
      <xdr:colOff>333375</xdr:colOff>
      <xdr:row>572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562</xdr:row>
      <xdr:rowOff>158523</xdr:rowOff>
    </xdr:from>
    <xdr:to>
      <xdr:col>10</xdr:col>
      <xdr:colOff>619124</xdr:colOff>
      <xdr:row>564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579</xdr:row>
      <xdr:rowOff>285751</xdr:rowOff>
    </xdr:from>
    <xdr:to>
      <xdr:col>4</xdr:col>
      <xdr:colOff>738188</xdr:colOff>
      <xdr:row>589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578</xdr:row>
      <xdr:rowOff>102052</xdr:rowOff>
    </xdr:from>
    <xdr:to>
      <xdr:col>4</xdr:col>
      <xdr:colOff>654841</xdr:colOff>
      <xdr:row>579</xdr:row>
      <xdr:rowOff>251729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605</xdr:row>
      <xdr:rowOff>297658</xdr:rowOff>
    </xdr:from>
    <xdr:to>
      <xdr:col>4</xdr:col>
      <xdr:colOff>226215</xdr:colOff>
      <xdr:row>606</xdr:row>
      <xdr:rowOff>285751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607</xdr:row>
      <xdr:rowOff>95247</xdr:rowOff>
    </xdr:from>
    <xdr:to>
      <xdr:col>2</xdr:col>
      <xdr:colOff>55013</xdr:colOff>
      <xdr:row>617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605</xdr:row>
      <xdr:rowOff>178593</xdr:rowOff>
    </xdr:from>
    <xdr:to>
      <xdr:col>10</xdr:col>
      <xdr:colOff>35716</xdr:colOff>
      <xdr:row>607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636</xdr:row>
      <xdr:rowOff>179956</xdr:rowOff>
    </xdr:from>
    <xdr:to>
      <xdr:col>10</xdr:col>
      <xdr:colOff>571497</xdr:colOff>
      <xdr:row>637</xdr:row>
      <xdr:rowOff>287106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638</xdr:row>
      <xdr:rowOff>56130</xdr:rowOff>
    </xdr:from>
    <xdr:to>
      <xdr:col>10</xdr:col>
      <xdr:colOff>583406</xdr:colOff>
      <xdr:row>642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660</xdr:row>
      <xdr:rowOff>166702</xdr:rowOff>
    </xdr:from>
    <xdr:to>
      <xdr:col>2</xdr:col>
      <xdr:colOff>476251</xdr:colOff>
      <xdr:row>668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658</xdr:row>
      <xdr:rowOff>304140</xdr:rowOff>
    </xdr:from>
    <xdr:to>
      <xdr:col>1</xdr:col>
      <xdr:colOff>241504</xdr:colOff>
      <xdr:row>659</xdr:row>
      <xdr:rowOff>263321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659</xdr:row>
      <xdr:rowOff>297670</xdr:rowOff>
    </xdr:from>
    <xdr:to>
      <xdr:col>10</xdr:col>
      <xdr:colOff>535782</xdr:colOff>
      <xdr:row>670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658</xdr:row>
      <xdr:rowOff>275557</xdr:rowOff>
    </xdr:from>
    <xdr:to>
      <xdr:col>10</xdr:col>
      <xdr:colOff>535784</xdr:colOff>
      <xdr:row>659</xdr:row>
      <xdr:rowOff>275558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509</xdr:row>
      <xdr:rowOff>119062</xdr:rowOff>
    </xdr:from>
    <xdr:to>
      <xdr:col>2</xdr:col>
      <xdr:colOff>154781</xdr:colOff>
      <xdr:row>518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509</xdr:row>
      <xdr:rowOff>130968</xdr:rowOff>
    </xdr:from>
    <xdr:to>
      <xdr:col>9</xdr:col>
      <xdr:colOff>666750</xdr:colOff>
      <xdr:row>519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507</xdr:row>
      <xdr:rowOff>119056</xdr:rowOff>
    </xdr:from>
    <xdr:to>
      <xdr:col>9</xdr:col>
      <xdr:colOff>797717</xdr:colOff>
      <xdr:row>508</xdr:row>
      <xdr:rowOff>250034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123</xdr:row>
      <xdr:rowOff>35714</xdr:rowOff>
    </xdr:from>
    <xdr:to>
      <xdr:col>3</xdr:col>
      <xdr:colOff>107153</xdr:colOff>
      <xdr:row>124</xdr:row>
      <xdr:rowOff>23808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1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23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375968</xdr:colOff>
      <xdr:row>112</xdr:row>
      <xdr:rowOff>168378</xdr:rowOff>
    </xdr:from>
    <xdr:to>
      <xdr:col>7</xdr:col>
      <xdr:colOff>666747</xdr:colOff>
      <xdr:row>113</xdr:row>
      <xdr:rowOff>166687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4" y="45340691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23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73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89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136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120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136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210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229</xdr:row>
      <xdr:rowOff>10202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758640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229</xdr:row>
      <xdr:rowOff>10202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758640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423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469437</xdr:colOff>
      <xdr:row>468</xdr:row>
      <xdr:rowOff>136070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69437" y="165359101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576592</xdr:colOff>
      <xdr:row>468</xdr:row>
      <xdr:rowOff>125866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803561" y="165348897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537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573</xdr:row>
      <xdr:rowOff>107156</xdr:rowOff>
    </xdr:from>
    <xdr:ext cx="3824380" cy="833438"/>
    <xdr:sp macro="" textlink="">
      <xdr:nvSpPr>
        <xdr:cNvPr id="145" name="TextBox 144"/>
        <xdr:cNvSpPr txBox="1"/>
      </xdr:nvSpPr>
      <xdr:spPr>
        <a:xfrm>
          <a:off x="7759469" y="202239562"/>
          <a:ext cx="3824380" cy="8334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589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589</xdr:row>
      <xdr:rowOff>147975</xdr:rowOff>
    </xdr:from>
    <xdr:ext cx="3983692" cy="792619"/>
    <xdr:sp macro="" textlink="">
      <xdr:nvSpPr>
        <xdr:cNvPr id="147" name="TextBox 146"/>
        <xdr:cNvSpPr txBox="1"/>
      </xdr:nvSpPr>
      <xdr:spPr>
        <a:xfrm>
          <a:off x="7786689" y="207233381"/>
          <a:ext cx="3983692" cy="7926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552782</xdr:colOff>
      <xdr:row>617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52782" y="21618346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702469</xdr:colOff>
      <xdr:row>617</xdr:row>
      <xdr:rowOff>180280</xdr:rowOff>
    </xdr:from>
    <xdr:ext cx="5381624" cy="260251"/>
    <xdr:sp macro="" textlink="">
      <xdr:nvSpPr>
        <xdr:cNvPr id="149" name="TextBox 148"/>
        <xdr:cNvSpPr txBox="1"/>
      </xdr:nvSpPr>
      <xdr:spPr>
        <a:xfrm>
          <a:off x="6929438" y="215850093"/>
          <a:ext cx="5381624" cy="2602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r>
            <a:rPr lang="sr-Cyrl-RS" sz="1100">
              <a:latin typeface="Arial" pitchFamily="34" charset="0"/>
              <a:cs typeface="Arial" pitchFamily="34" charset="0"/>
            </a:rPr>
            <a:t> и Процене становништва,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818120</xdr:colOff>
      <xdr:row>643</xdr:row>
      <xdr:rowOff>61228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30901" y="226256166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979699</xdr:colOff>
      <xdr:row>669</xdr:row>
      <xdr:rowOff>35731</xdr:rowOff>
    </xdr:from>
    <xdr:ext cx="3282740" cy="297657"/>
    <xdr:sp macro="" textlink="">
      <xdr:nvSpPr>
        <xdr:cNvPr id="151" name="TextBox 150"/>
        <xdr:cNvSpPr txBox="1"/>
      </xdr:nvSpPr>
      <xdr:spPr>
        <a:xfrm>
          <a:off x="979699" y="234791262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670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367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58</xdr:row>
      <xdr:rowOff>285654</xdr:rowOff>
    </xdr:from>
    <xdr:to>
      <xdr:col>10</xdr:col>
      <xdr:colOff>428622</xdr:colOff>
      <xdr:row>59</xdr:row>
      <xdr:rowOff>261937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60</xdr:row>
      <xdr:rowOff>47526</xdr:rowOff>
    </xdr:from>
    <xdr:to>
      <xdr:col>10</xdr:col>
      <xdr:colOff>273843</xdr:colOff>
      <xdr:row>70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1464423</xdr:colOff>
      <xdr:row>70</xdr:row>
      <xdr:rowOff>118965</xdr:rowOff>
    </xdr:from>
    <xdr:ext cx="3131389" cy="254557"/>
    <xdr:sp macro="" textlink="">
      <xdr:nvSpPr>
        <xdr:cNvPr id="155" name="TextBox 154"/>
        <xdr:cNvSpPr txBox="1"/>
      </xdr:nvSpPr>
      <xdr:spPr>
        <a:xfrm>
          <a:off x="8477204" y="32289653"/>
          <a:ext cx="3131389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Процене становништва,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543</xdr:row>
      <xdr:rowOff>142876</xdr:rowOff>
    </xdr:from>
    <xdr:to>
      <xdr:col>10</xdr:col>
      <xdr:colOff>333375</xdr:colOff>
      <xdr:row>545</xdr:row>
      <xdr:rowOff>83343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545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545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546</xdr:row>
      <xdr:rowOff>23813</xdr:rowOff>
    </xdr:from>
    <xdr:to>
      <xdr:col>8</xdr:col>
      <xdr:colOff>95251</xdr:colOff>
      <xdr:row>556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642937</xdr:colOff>
      <xdr:row>556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556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370</xdr:row>
      <xdr:rowOff>250031</xdr:rowOff>
    </xdr:from>
    <xdr:to>
      <xdr:col>4</xdr:col>
      <xdr:colOff>47623</xdr:colOff>
      <xdr:row>372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372</xdr:row>
      <xdr:rowOff>166686</xdr:rowOff>
    </xdr:from>
    <xdr:to>
      <xdr:col>5</xdr:col>
      <xdr:colOff>226219</xdr:colOff>
      <xdr:row>382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370</xdr:row>
      <xdr:rowOff>250031</xdr:rowOff>
    </xdr:from>
    <xdr:to>
      <xdr:col>10</xdr:col>
      <xdr:colOff>476249</xdr:colOff>
      <xdr:row>372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382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402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519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427</xdr:row>
      <xdr:rowOff>47625</xdr:rowOff>
    </xdr:from>
    <xdr:to>
      <xdr:col>3</xdr:col>
      <xdr:colOff>47624</xdr:colOff>
      <xdr:row>428</xdr:row>
      <xdr:rowOff>34019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439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578</xdr:row>
      <xdr:rowOff>47625</xdr:rowOff>
    </xdr:from>
    <xdr:to>
      <xdr:col>10</xdr:col>
      <xdr:colOff>380991</xdr:colOff>
      <xdr:row>579</xdr:row>
      <xdr:rowOff>47630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579</xdr:row>
      <xdr:rowOff>285749</xdr:rowOff>
    </xdr:from>
    <xdr:to>
      <xdr:col>10</xdr:col>
      <xdr:colOff>500063</xdr:colOff>
      <xdr:row>588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272</xdr:row>
      <xdr:rowOff>107156</xdr:rowOff>
    </xdr:from>
    <xdr:to>
      <xdr:col>4</xdr:col>
      <xdr:colOff>273844</xdr:colOff>
      <xdr:row>283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270</xdr:row>
      <xdr:rowOff>119065</xdr:rowOff>
    </xdr:from>
    <xdr:to>
      <xdr:col>2</xdr:col>
      <xdr:colOff>631024</xdr:colOff>
      <xdr:row>272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272</xdr:row>
      <xdr:rowOff>73820</xdr:rowOff>
    </xdr:from>
    <xdr:to>
      <xdr:col>10</xdr:col>
      <xdr:colOff>610743</xdr:colOff>
      <xdr:row>283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270</xdr:row>
      <xdr:rowOff>119067</xdr:rowOff>
    </xdr:from>
    <xdr:to>
      <xdr:col>10</xdr:col>
      <xdr:colOff>309556</xdr:colOff>
      <xdr:row>271</xdr:row>
      <xdr:rowOff>297657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284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284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35914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728935" cy="259536"/>
    <xdr:sp macro="" textlink="">
      <xdr:nvSpPr>
        <xdr:cNvPr id="180" name="TextBox 179"/>
        <xdr:cNvSpPr txBox="1"/>
      </xdr:nvSpPr>
      <xdr:spPr>
        <a:xfrm>
          <a:off x="7153253" y="26029464"/>
          <a:ext cx="2728935" cy="259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Процене становништва,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324</xdr:row>
      <xdr:rowOff>197111</xdr:rowOff>
    </xdr:from>
    <xdr:to>
      <xdr:col>4</xdr:col>
      <xdr:colOff>226219</xdr:colOff>
      <xdr:row>337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322</xdr:row>
      <xdr:rowOff>161924</xdr:rowOff>
    </xdr:from>
    <xdr:to>
      <xdr:col>2</xdr:col>
      <xdr:colOff>440529</xdr:colOff>
      <xdr:row>324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338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324</xdr:row>
      <xdr:rowOff>197111</xdr:rowOff>
    </xdr:from>
    <xdr:to>
      <xdr:col>10</xdr:col>
      <xdr:colOff>166688</xdr:colOff>
      <xdr:row>337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322</xdr:row>
      <xdr:rowOff>171450</xdr:rowOff>
    </xdr:from>
    <xdr:to>
      <xdr:col>10</xdr:col>
      <xdr:colOff>47623</xdr:colOff>
      <xdr:row>324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338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343</xdr:row>
      <xdr:rowOff>171451</xdr:rowOff>
    </xdr:from>
    <xdr:to>
      <xdr:col>4</xdr:col>
      <xdr:colOff>238125</xdr:colOff>
      <xdr:row>354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354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341</xdr:row>
      <xdr:rowOff>190500</xdr:rowOff>
    </xdr:from>
    <xdr:to>
      <xdr:col>3</xdr:col>
      <xdr:colOff>35712</xdr:colOff>
      <xdr:row>343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343</xdr:row>
      <xdr:rowOff>178594</xdr:rowOff>
    </xdr:from>
    <xdr:to>
      <xdr:col>10</xdr:col>
      <xdr:colOff>142874</xdr:colOff>
      <xdr:row>354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354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341</xdr:row>
      <xdr:rowOff>178594</xdr:rowOff>
    </xdr:from>
    <xdr:to>
      <xdr:col>10</xdr:col>
      <xdr:colOff>392906</xdr:colOff>
      <xdr:row>343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303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291</xdr:row>
      <xdr:rowOff>226219</xdr:rowOff>
    </xdr:from>
    <xdr:to>
      <xdr:col>10</xdr:col>
      <xdr:colOff>607219</xdr:colOff>
      <xdr:row>303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289</xdr:row>
      <xdr:rowOff>235746</xdr:rowOff>
    </xdr:from>
    <xdr:to>
      <xdr:col>10</xdr:col>
      <xdr:colOff>464337</xdr:colOff>
      <xdr:row>291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305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317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572</xdr:row>
      <xdr:rowOff>107156</xdr:rowOff>
    </xdr:from>
    <xdr:ext cx="6929437" cy="1143000"/>
    <xdr:sp macro="" textlink="">
      <xdr:nvSpPr>
        <xdr:cNvPr id="209" name="TextBox 208"/>
        <xdr:cNvSpPr txBox="1"/>
      </xdr:nvSpPr>
      <xdr:spPr>
        <a:xfrm>
          <a:off x="95250" y="201930000"/>
          <a:ext cx="6929437" cy="1143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Министарство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за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рад, запошљавањ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е, борачка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 социјалн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питања и процене становништва,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601</xdr:row>
      <xdr:rowOff>119062</xdr:rowOff>
    </xdr:from>
    <xdr:ext cx="5250656" cy="631032"/>
    <xdr:sp macro="" textlink="">
      <xdr:nvSpPr>
        <xdr:cNvPr id="210" name="TextBox 209"/>
        <xdr:cNvSpPr txBox="1"/>
      </xdr:nvSpPr>
      <xdr:spPr>
        <a:xfrm>
          <a:off x="71438" y="211145437"/>
          <a:ext cx="5250656" cy="6310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завод за социјалну заштиту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 процене становништва,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640</xdr:row>
      <xdr:rowOff>119063</xdr:rowOff>
    </xdr:from>
    <xdr:ext cx="2726531" cy="261937"/>
    <xdr:sp macro="" textlink="">
      <xdr:nvSpPr>
        <xdr:cNvPr id="211" name="TextBox 210"/>
        <xdr:cNvSpPr txBox="1"/>
      </xdr:nvSpPr>
      <xdr:spPr>
        <a:xfrm>
          <a:off x="83344" y="225385313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552</xdr:row>
      <xdr:rowOff>83345</xdr:rowOff>
    </xdr:from>
    <xdr:ext cx="6917531" cy="1035842"/>
    <xdr:sp macro="" textlink="">
      <xdr:nvSpPr>
        <xdr:cNvPr id="212" name="TextBox 211"/>
        <xdr:cNvSpPr txBox="1"/>
      </xdr:nvSpPr>
      <xdr:spPr>
        <a:xfrm>
          <a:off x="83343" y="194917220"/>
          <a:ext cx="6917531" cy="1035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 baseline="0">
            <a:latin typeface="Arial" pitchFamily="34" charset="0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Министарств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за рад, запошљавање, борачка  и социјална питања и Процене становништва, РЗС</a:t>
          </a:r>
          <a:endParaRPr lang="en-US" sz="11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654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532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423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368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315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266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166</xdr:row>
      <xdr:rowOff>71439</xdr:rowOff>
    </xdr:from>
    <xdr:ext cx="5262562" cy="1512092"/>
    <xdr:sp macro="" textlink="">
      <xdr:nvSpPr>
        <xdr:cNvPr id="220" name="TextBox 219"/>
        <xdr:cNvSpPr txBox="1"/>
      </xdr:nvSpPr>
      <xdr:spPr>
        <a:xfrm>
          <a:off x="59532" y="63317439"/>
          <a:ext cx="5262562" cy="151209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 процене становништва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sr-Cyrl-RS" sz="1100" baseline="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3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Национална служба за запошљавање и Процене становништва,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1250157"/>
    <xdr:sp macro="" textlink="">
      <xdr:nvSpPr>
        <xdr:cNvPr id="221" name="TextBox 220"/>
        <xdr:cNvSpPr txBox="1"/>
      </xdr:nvSpPr>
      <xdr:spPr>
        <a:xfrm>
          <a:off x="59532" y="26158031"/>
          <a:ext cx="5250656" cy="1250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Процене  становништва, РЗС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Пројекције становништва, РЗС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451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242</xdr:row>
      <xdr:rowOff>273890</xdr:rowOff>
    </xdr:from>
    <xdr:to>
      <xdr:col>11</xdr:col>
      <xdr:colOff>47621</xdr:colOff>
      <xdr:row>243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252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76</xdr:row>
      <xdr:rowOff>95250</xdr:rowOff>
    </xdr:from>
    <xdr:to>
      <xdr:col>4</xdr:col>
      <xdr:colOff>543876</xdr:colOff>
      <xdr:row>88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76</xdr:row>
      <xdr:rowOff>95249</xdr:rowOff>
    </xdr:from>
    <xdr:to>
      <xdr:col>10</xdr:col>
      <xdr:colOff>639126</xdr:colOff>
      <xdr:row>88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89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75</xdr:row>
      <xdr:rowOff>47625</xdr:rowOff>
    </xdr:from>
    <xdr:to>
      <xdr:col>9</xdr:col>
      <xdr:colOff>130964</xdr:colOff>
      <xdr:row>76</xdr:row>
      <xdr:rowOff>35718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1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23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112</xdr:row>
      <xdr:rowOff>309561</xdr:rowOff>
    </xdr:from>
    <xdr:to>
      <xdr:col>2</xdr:col>
      <xdr:colOff>142874</xdr:colOff>
      <xdr:row>119</xdr:row>
      <xdr:rowOff>59530</xdr:rowOff>
    </xdr:to>
    <xdr:sp macro="" textlink="">
      <xdr:nvSpPr>
        <xdr:cNvPr id="8" name="Rounded Rectangle 7"/>
        <xdr:cNvSpPr/>
      </xdr:nvSpPr>
      <xdr:spPr bwMode="auto">
        <a:xfrm>
          <a:off x="404812" y="45481874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113</xdr:row>
      <xdr:rowOff>95250</xdr:rowOff>
    </xdr:from>
    <xdr:to>
      <xdr:col>1</xdr:col>
      <xdr:colOff>762000</xdr:colOff>
      <xdr:row>118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3.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629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154</xdr:row>
      <xdr:rowOff>120569</xdr:rowOff>
    </xdr:from>
    <xdr:to>
      <xdr:col>0</xdr:col>
      <xdr:colOff>1273967</xdr:colOff>
      <xdr:row>157</xdr:row>
      <xdr:rowOff>157787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286</xdr:row>
      <xdr:rowOff>166687</xdr:rowOff>
    </xdr:from>
    <xdr:to>
      <xdr:col>0</xdr:col>
      <xdr:colOff>1238253</xdr:colOff>
      <xdr:row>288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319</xdr:row>
      <xdr:rowOff>71439</xdr:rowOff>
    </xdr:from>
    <xdr:to>
      <xdr:col>0</xdr:col>
      <xdr:colOff>1547812</xdr:colOff>
      <xdr:row>321</xdr:row>
      <xdr:rowOff>71439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485</xdr:row>
      <xdr:rowOff>142876</xdr:rowOff>
    </xdr:from>
    <xdr:to>
      <xdr:col>0</xdr:col>
      <xdr:colOff>1206504</xdr:colOff>
      <xdr:row>487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623</xdr:row>
      <xdr:rowOff>142875</xdr:rowOff>
    </xdr:from>
    <xdr:to>
      <xdr:col>0</xdr:col>
      <xdr:colOff>1585111</xdr:colOff>
      <xdr:row>625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633</xdr:row>
      <xdr:rowOff>261938</xdr:rowOff>
    </xdr:from>
    <xdr:to>
      <xdr:col>0</xdr:col>
      <xdr:colOff>1326356</xdr:colOff>
      <xdr:row>635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647</xdr:row>
      <xdr:rowOff>35717</xdr:rowOff>
    </xdr:from>
    <xdr:to>
      <xdr:col>0</xdr:col>
      <xdr:colOff>1535908</xdr:colOff>
      <xdr:row>649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523</xdr:row>
      <xdr:rowOff>154792</xdr:rowOff>
    </xdr:from>
    <xdr:to>
      <xdr:col>0</xdr:col>
      <xdr:colOff>1265873</xdr:colOff>
      <xdr:row>525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142</xdr:row>
      <xdr:rowOff>47624</xdr:rowOff>
    </xdr:from>
    <xdr:to>
      <xdr:col>4</xdr:col>
      <xdr:colOff>11905</xdr:colOff>
      <xdr:row>152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142</xdr:row>
      <xdr:rowOff>47622</xdr:rowOff>
    </xdr:from>
    <xdr:to>
      <xdr:col>9</xdr:col>
      <xdr:colOff>976311</xdr:colOff>
      <xdr:row>152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140</xdr:row>
      <xdr:rowOff>297657</xdr:rowOff>
    </xdr:from>
    <xdr:to>
      <xdr:col>4</xdr:col>
      <xdr:colOff>285750</xdr:colOff>
      <xdr:row>141</xdr:row>
      <xdr:rowOff>273845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140</xdr:row>
      <xdr:rowOff>297651</xdr:rowOff>
    </xdr:from>
    <xdr:to>
      <xdr:col>9</xdr:col>
      <xdr:colOff>261931</xdr:colOff>
      <xdr:row>141</xdr:row>
      <xdr:rowOff>250033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152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152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159</xdr:row>
      <xdr:rowOff>154781</xdr:rowOff>
    </xdr:from>
    <xdr:to>
      <xdr:col>10</xdr:col>
      <xdr:colOff>83344</xdr:colOff>
      <xdr:row>170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158</xdr:row>
      <xdr:rowOff>166683</xdr:rowOff>
    </xdr:from>
    <xdr:to>
      <xdr:col>10</xdr:col>
      <xdr:colOff>380997</xdr:colOff>
      <xdr:row>159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170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178</xdr:row>
      <xdr:rowOff>190499</xdr:rowOff>
    </xdr:from>
    <xdr:to>
      <xdr:col>4</xdr:col>
      <xdr:colOff>309563</xdr:colOff>
      <xdr:row>191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176</xdr:row>
      <xdr:rowOff>202407</xdr:rowOff>
    </xdr:from>
    <xdr:to>
      <xdr:col>4</xdr:col>
      <xdr:colOff>690564</xdr:colOff>
      <xdr:row>178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191</xdr:row>
      <xdr:rowOff>119053</xdr:rowOff>
    </xdr:from>
    <xdr:ext cx="5131606" cy="631040"/>
    <xdr:sp macro="" textlink="">
      <xdr:nvSpPr>
        <xdr:cNvPr id="254" name="TextBox 253"/>
        <xdr:cNvSpPr txBox="1"/>
      </xdr:nvSpPr>
      <xdr:spPr>
        <a:xfrm>
          <a:off x="440521" y="71104116"/>
          <a:ext cx="5131606" cy="6310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238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484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700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701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252</xdr:row>
      <xdr:rowOff>47623</xdr:rowOff>
    </xdr:from>
    <xdr:ext cx="4953000" cy="678657"/>
    <xdr:sp macro="" textlink="">
      <xdr:nvSpPr>
        <xdr:cNvPr id="205" name="TextBox 204"/>
        <xdr:cNvSpPr txBox="1"/>
      </xdr:nvSpPr>
      <xdr:spPr>
        <a:xfrm>
          <a:off x="59531" y="91332842"/>
          <a:ext cx="4953000" cy="678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Национални рачуни и Процене становништва,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260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691</xdr:row>
      <xdr:rowOff>214321</xdr:rowOff>
    </xdr:from>
    <xdr:to>
      <xdr:col>0</xdr:col>
      <xdr:colOff>1226276</xdr:colOff>
      <xdr:row>694</xdr:row>
      <xdr:rowOff>16772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472</xdr:row>
      <xdr:rowOff>178591</xdr:rowOff>
    </xdr:from>
    <xdr:to>
      <xdr:col>0</xdr:col>
      <xdr:colOff>1214436</xdr:colOff>
      <xdr:row>474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757</xdr:row>
      <xdr:rowOff>257163</xdr:rowOff>
    </xdr:from>
    <xdr:to>
      <xdr:col>0</xdr:col>
      <xdr:colOff>3533774</xdr:colOff>
      <xdr:row>760</xdr:row>
      <xdr:rowOff>129382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753</xdr:row>
      <xdr:rowOff>273846</xdr:rowOff>
    </xdr:from>
    <xdr:to>
      <xdr:col>0</xdr:col>
      <xdr:colOff>3536148</xdr:colOff>
      <xdr:row>756</xdr:row>
      <xdr:rowOff>80965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749</xdr:row>
      <xdr:rowOff>238127</xdr:rowOff>
    </xdr:from>
    <xdr:to>
      <xdr:col>0</xdr:col>
      <xdr:colOff>3505666</xdr:colOff>
      <xdr:row>752</xdr:row>
      <xdr:rowOff>171929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746</xdr:row>
      <xdr:rowOff>0</xdr:rowOff>
    </xdr:from>
    <xdr:to>
      <xdr:col>0</xdr:col>
      <xdr:colOff>3478779</xdr:colOff>
      <xdr:row>748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244</xdr:row>
      <xdr:rowOff>0</xdr:rowOff>
    </xdr:from>
    <xdr:to>
      <xdr:col>10</xdr:col>
      <xdr:colOff>599599</xdr:colOff>
      <xdr:row>252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428</xdr:row>
      <xdr:rowOff>59531</xdr:rowOff>
    </xdr:from>
    <xdr:to>
      <xdr:col>4</xdr:col>
      <xdr:colOff>785240</xdr:colOff>
      <xdr:row>439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607</xdr:row>
      <xdr:rowOff>83344</xdr:rowOff>
    </xdr:from>
    <xdr:to>
      <xdr:col>10</xdr:col>
      <xdr:colOff>59722</xdr:colOff>
      <xdr:row>617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94</xdr:row>
      <xdr:rowOff>202406</xdr:rowOff>
    </xdr:from>
    <xdr:to>
      <xdr:col>4</xdr:col>
      <xdr:colOff>208308</xdr:colOff>
      <xdr:row>106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92</xdr:row>
      <xdr:rowOff>226221</xdr:rowOff>
    </xdr:from>
    <xdr:to>
      <xdr:col>2</xdr:col>
      <xdr:colOff>559594</xdr:colOff>
      <xdr:row>94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107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107</xdr:row>
      <xdr:rowOff>85733</xdr:rowOff>
    </xdr:from>
    <xdr:to>
      <xdr:col>0</xdr:col>
      <xdr:colOff>855814</xdr:colOff>
      <xdr:row>108</xdr:row>
      <xdr:rowOff>93133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94</xdr:row>
      <xdr:rowOff>190500</xdr:rowOff>
    </xdr:from>
    <xdr:to>
      <xdr:col>10</xdr:col>
      <xdr:colOff>595313</xdr:colOff>
      <xdr:row>106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92</xdr:row>
      <xdr:rowOff>202409</xdr:rowOff>
    </xdr:from>
    <xdr:to>
      <xdr:col>10</xdr:col>
      <xdr:colOff>154783</xdr:colOff>
      <xdr:row>94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507</xdr:row>
      <xdr:rowOff>130966</xdr:rowOff>
    </xdr:from>
    <xdr:to>
      <xdr:col>2</xdr:col>
      <xdr:colOff>47625</xdr:colOff>
      <xdr:row>508</xdr:row>
      <xdr:rowOff>261944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107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107</xdr:row>
      <xdr:rowOff>83343</xdr:rowOff>
    </xdr:from>
    <xdr:to>
      <xdr:col>6</xdr:col>
      <xdr:colOff>129528</xdr:colOff>
      <xdr:row>108</xdr:row>
      <xdr:rowOff>90743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519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519</xdr:row>
      <xdr:rowOff>154792</xdr:rowOff>
    </xdr:from>
    <xdr:to>
      <xdr:col>0</xdr:col>
      <xdr:colOff>821518</xdr:colOff>
      <xdr:row>520</xdr:row>
      <xdr:rowOff>163595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719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709</xdr:row>
      <xdr:rowOff>250025</xdr:rowOff>
    </xdr:from>
    <xdr:to>
      <xdr:col>10</xdr:col>
      <xdr:colOff>11904</xdr:colOff>
      <xdr:row>710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711</xdr:row>
      <xdr:rowOff>23813</xdr:rowOff>
    </xdr:from>
    <xdr:to>
      <xdr:col>10</xdr:col>
      <xdr:colOff>595312</xdr:colOff>
      <xdr:row>722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722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726</xdr:row>
      <xdr:rowOff>297657</xdr:rowOff>
    </xdr:from>
    <xdr:to>
      <xdr:col>4</xdr:col>
      <xdr:colOff>250032</xdr:colOff>
      <xdr:row>727</xdr:row>
      <xdr:rowOff>273843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728</xdr:row>
      <xdr:rowOff>71438</xdr:rowOff>
    </xdr:from>
    <xdr:to>
      <xdr:col>4</xdr:col>
      <xdr:colOff>309560</xdr:colOff>
      <xdr:row>739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739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726</xdr:row>
      <xdr:rowOff>285750</xdr:rowOff>
    </xdr:from>
    <xdr:to>
      <xdr:col>10</xdr:col>
      <xdr:colOff>488168</xdr:colOff>
      <xdr:row>727</xdr:row>
      <xdr:rowOff>261936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728</xdr:row>
      <xdr:rowOff>71438</xdr:rowOff>
    </xdr:from>
    <xdr:to>
      <xdr:col>10</xdr:col>
      <xdr:colOff>571500</xdr:colOff>
      <xdr:row>739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739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705</xdr:row>
      <xdr:rowOff>166687</xdr:rowOff>
    </xdr:from>
    <xdr:to>
      <xdr:col>0</xdr:col>
      <xdr:colOff>1299687</xdr:colOff>
      <xdr:row>708</xdr:row>
      <xdr:rowOff>97155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178</xdr:row>
      <xdr:rowOff>178594</xdr:rowOff>
    </xdr:from>
    <xdr:to>
      <xdr:col>10</xdr:col>
      <xdr:colOff>511968</xdr:colOff>
      <xdr:row>190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176</xdr:row>
      <xdr:rowOff>190502</xdr:rowOff>
    </xdr:from>
    <xdr:to>
      <xdr:col>10</xdr:col>
      <xdr:colOff>500062</xdr:colOff>
      <xdr:row>178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191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</a:t>
          </a:r>
          <a:r>
            <a:rPr lang="sr-Cyrl-RS" sz="1100">
              <a:latin typeface="Arial" pitchFamily="34" charset="0"/>
              <a:cs typeface="Arial" pitchFamily="34" charset="0"/>
            </a:rPr>
            <a:t> и Процене становништва</a:t>
          </a:r>
          <a:r>
            <a:rPr lang="x-none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383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383</xdr:row>
      <xdr:rowOff>59540</xdr:rowOff>
    </xdr:from>
    <xdr:to>
      <xdr:col>0</xdr:col>
      <xdr:colOff>748661</xdr:colOff>
      <xdr:row>384</xdr:row>
      <xdr:rowOff>66941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502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502</xdr:row>
      <xdr:rowOff>154784</xdr:rowOff>
    </xdr:from>
    <xdr:to>
      <xdr:col>0</xdr:col>
      <xdr:colOff>534345</xdr:colOff>
      <xdr:row>503</xdr:row>
      <xdr:rowOff>151700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629</xdr:row>
      <xdr:rowOff>154781</xdr:rowOff>
    </xdr:from>
    <xdr:to>
      <xdr:col>0</xdr:col>
      <xdr:colOff>547675</xdr:colOff>
      <xdr:row>630</xdr:row>
      <xdr:rowOff>163585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684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684</xdr:row>
      <xdr:rowOff>166690</xdr:rowOff>
    </xdr:from>
    <xdr:to>
      <xdr:col>0</xdr:col>
      <xdr:colOff>583392</xdr:colOff>
      <xdr:row>685</xdr:row>
      <xdr:rowOff>175494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677</xdr:row>
      <xdr:rowOff>227920</xdr:rowOff>
    </xdr:from>
    <xdr:to>
      <xdr:col>10</xdr:col>
      <xdr:colOff>242784</xdr:colOff>
      <xdr:row>687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676</xdr:row>
      <xdr:rowOff>476251</xdr:rowOff>
    </xdr:from>
    <xdr:to>
      <xdr:col>9</xdr:col>
      <xdr:colOff>714363</xdr:colOff>
      <xdr:row>677</xdr:row>
      <xdr:rowOff>272148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688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673</xdr:row>
      <xdr:rowOff>0</xdr:rowOff>
    </xdr:from>
    <xdr:to>
      <xdr:col>12</xdr:col>
      <xdr:colOff>304800</xdr:colOff>
      <xdr:row>673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673</xdr:row>
      <xdr:rowOff>0</xdr:rowOff>
    </xdr:from>
    <xdr:to>
      <xdr:col>15</xdr:col>
      <xdr:colOff>200025</xdr:colOff>
      <xdr:row>677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673</xdr:row>
      <xdr:rowOff>190500</xdr:rowOff>
    </xdr:from>
    <xdr:to>
      <xdr:col>0</xdr:col>
      <xdr:colOff>1481534</xdr:colOff>
      <xdr:row>676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solidFill>
          <a:schemeClr val="accent1"/>
        </a:solidFill>
        <a:ln>
          <a:noFill/>
        </a:ln>
        <a:extLst/>
      </xdr:spPr>
    </xdr:pic>
    <xdr:clientData/>
  </xdr:twoCellAnchor>
  <xdr:twoCellAnchor>
    <xdr:from>
      <xdr:col>5</xdr:col>
      <xdr:colOff>440535</xdr:colOff>
      <xdr:row>197</xdr:row>
      <xdr:rowOff>196290</xdr:rowOff>
    </xdr:from>
    <xdr:to>
      <xdr:col>10</xdr:col>
      <xdr:colOff>522355</xdr:colOff>
      <xdr:row>210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195</xdr:row>
      <xdr:rowOff>250031</xdr:rowOff>
    </xdr:from>
    <xdr:to>
      <xdr:col>10</xdr:col>
      <xdr:colOff>547688</xdr:colOff>
      <xdr:row>197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619124</xdr:colOff>
      <xdr:row>210</xdr:row>
      <xdr:rowOff>146951</xdr:rowOff>
    </xdr:from>
    <xdr:ext cx="5405438" cy="579330"/>
    <xdr:sp macro="" textlink="">
      <xdr:nvSpPr>
        <xdr:cNvPr id="293" name="TextBox 292"/>
        <xdr:cNvSpPr txBox="1"/>
      </xdr:nvSpPr>
      <xdr:spPr>
        <a:xfrm>
          <a:off x="6846093" y="77013701"/>
          <a:ext cx="5405438" cy="5793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 и Процене становништва,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33521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75</xdr:row>
      <xdr:rowOff>35719</xdr:rowOff>
    </xdr:from>
    <xdr:to>
      <xdr:col>1</xdr:col>
      <xdr:colOff>761995</xdr:colOff>
      <xdr:row>76</xdr:row>
      <xdr:rowOff>23813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21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124</xdr:row>
      <xdr:rowOff>59531</xdr:rowOff>
    </xdr:from>
    <xdr:to>
      <xdr:col>4</xdr:col>
      <xdr:colOff>201416</xdr:colOff>
      <xdr:row>136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124</xdr:row>
      <xdr:rowOff>71438</xdr:rowOff>
    </xdr:from>
    <xdr:to>
      <xdr:col>10</xdr:col>
      <xdr:colOff>547686</xdr:colOff>
      <xdr:row>136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122</xdr:row>
      <xdr:rowOff>301064</xdr:rowOff>
    </xdr:from>
    <xdr:to>
      <xdr:col>8</xdr:col>
      <xdr:colOff>642934</xdr:colOff>
      <xdr:row>123</xdr:row>
      <xdr:rowOff>285750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21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197</xdr:row>
      <xdr:rowOff>190399</xdr:rowOff>
    </xdr:from>
    <xdr:to>
      <xdr:col>4</xdr:col>
      <xdr:colOff>331835</xdr:colOff>
      <xdr:row>209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726258</xdr:colOff>
      <xdr:row>196</xdr:row>
      <xdr:rowOff>27455</xdr:rowOff>
    </xdr:from>
    <xdr:to>
      <xdr:col>2</xdr:col>
      <xdr:colOff>357169</xdr:colOff>
      <xdr:row>197</xdr:row>
      <xdr:rowOff>11898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26258" y="71310174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216</xdr:row>
      <xdr:rowOff>233024</xdr:rowOff>
    </xdr:from>
    <xdr:to>
      <xdr:col>3</xdr:col>
      <xdr:colOff>71437</xdr:colOff>
      <xdr:row>228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214</xdr:row>
      <xdr:rowOff>273845</xdr:rowOff>
    </xdr:from>
    <xdr:to>
      <xdr:col>2</xdr:col>
      <xdr:colOff>476243</xdr:colOff>
      <xdr:row>216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216</xdr:row>
      <xdr:rowOff>238125</xdr:rowOff>
    </xdr:from>
    <xdr:to>
      <xdr:col>9</xdr:col>
      <xdr:colOff>892969</xdr:colOff>
      <xdr:row>228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214</xdr:row>
      <xdr:rowOff>261939</xdr:rowOff>
    </xdr:from>
    <xdr:to>
      <xdr:col>9</xdr:col>
      <xdr:colOff>559593</xdr:colOff>
      <xdr:row>216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387</xdr:row>
      <xdr:rowOff>273844</xdr:rowOff>
    </xdr:from>
    <xdr:to>
      <xdr:col>2</xdr:col>
      <xdr:colOff>845367</xdr:colOff>
      <xdr:row>389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409</xdr:row>
      <xdr:rowOff>83343</xdr:rowOff>
    </xdr:from>
    <xdr:to>
      <xdr:col>10</xdr:col>
      <xdr:colOff>345280</xdr:colOff>
      <xdr:row>422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407</xdr:row>
      <xdr:rowOff>185058</xdr:rowOff>
    </xdr:from>
    <xdr:to>
      <xdr:col>10</xdr:col>
      <xdr:colOff>154779</xdr:colOff>
      <xdr:row>408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455</xdr:row>
      <xdr:rowOff>71437</xdr:rowOff>
    </xdr:from>
    <xdr:to>
      <xdr:col>4</xdr:col>
      <xdr:colOff>721012</xdr:colOff>
      <xdr:row>468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453</xdr:row>
      <xdr:rowOff>273844</xdr:rowOff>
    </xdr:from>
    <xdr:to>
      <xdr:col>2</xdr:col>
      <xdr:colOff>321468</xdr:colOff>
      <xdr:row>454</xdr:row>
      <xdr:rowOff>273844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455</xdr:row>
      <xdr:rowOff>83343</xdr:rowOff>
    </xdr:from>
    <xdr:to>
      <xdr:col>10</xdr:col>
      <xdr:colOff>607219</xdr:colOff>
      <xdr:row>468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453</xdr:row>
      <xdr:rowOff>273844</xdr:rowOff>
    </xdr:from>
    <xdr:to>
      <xdr:col>9</xdr:col>
      <xdr:colOff>726277</xdr:colOff>
      <xdr:row>454</xdr:row>
      <xdr:rowOff>263638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526</xdr:row>
      <xdr:rowOff>83344</xdr:rowOff>
    </xdr:from>
    <xdr:to>
      <xdr:col>10</xdr:col>
      <xdr:colOff>238120</xdr:colOff>
      <xdr:row>527</xdr:row>
      <xdr:rowOff>321469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527</xdr:row>
      <xdr:rowOff>404812</xdr:rowOff>
    </xdr:from>
    <xdr:to>
      <xdr:col>10</xdr:col>
      <xdr:colOff>202406</xdr:colOff>
      <xdr:row>537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579</xdr:row>
      <xdr:rowOff>285751</xdr:rowOff>
    </xdr:from>
    <xdr:to>
      <xdr:col>4</xdr:col>
      <xdr:colOff>750094</xdr:colOff>
      <xdr:row>589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578</xdr:row>
      <xdr:rowOff>18710</xdr:rowOff>
    </xdr:from>
    <xdr:to>
      <xdr:col>4</xdr:col>
      <xdr:colOff>750092</xdr:colOff>
      <xdr:row>579</xdr:row>
      <xdr:rowOff>168389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20085333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605</xdr:row>
      <xdr:rowOff>285750</xdr:rowOff>
    </xdr:from>
    <xdr:to>
      <xdr:col>2</xdr:col>
      <xdr:colOff>488153</xdr:colOff>
      <xdr:row>607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605</xdr:row>
      <xdr:rowOff>261936</xdr:rowOff>
    </xdr:from>
    <xdr:to>
      <xdr:col>10</xdr:col>
      <xdr:colOff>23815</xdr:colOff>
      <xdr:row>607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636</xdr:row>
      <xdr:rowOff>182335</xdr:rowOff>
    </xdr:from>
    <xdr:to>
      <xdr:col>10</xdr:col>
      <xdr:colOff>583406</xdr:colOff>
      <xdr:row>637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637</xdr:row>
      <xdr:rowOff>449037</xdr:rowOff>
    </xdr:from>
    <xdr:to>
      <xdr:col>10</xdr:col>
      <xdr:colOff>595312</xdr:colOff>
      <xdr:row>642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659</xdr:row>
      <xdr:rowOff>289150</xdr:rowOff>
    </xdr:from>
    <xdr:to>
      <xdr:col>10</xdr:col>
      <xdr:colOff>595312</xdr:colOff>
      <xdr:row>670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658</xdr:row>
      <xdr:rowOff>273845</xdr:rowOff>
    </xdr:from>
    <xdr:to>
      <xdr:col>9</xdr:col>
      <xdr:colOff>607218</xdr:colOff>
      <xdr:row>659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122</xdr:row>
      <xdr:rowOff>285754</xdr:rowOff>
    </xdr:from>
    <xdr:to>
      <xdr:col>1</xdr:col>
      <xdr:colOff>750090</xdr:colOff>
      <xdr:row>123</xdr:row>
      <xdr:rowOff>285751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21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112</xdr:row>
      <xdr:rowOff>130968</xdr:rowOff>
    </xdr:from>
    <xdr:to>
      <xdr:col>8</xdr:col>
      <xdr:colOff>130968</xdr:colOff>
      <xdr:row>113</xdr:row>
      <xdr:rowOff>142874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23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75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89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136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120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136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210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1333474</xdr:colOff>
      <xdr:row>228</xdr:row>
      <xdr:rowOff>284047</xdr:rowOff>
    </xdr:from>
    <xdr:ext cx="2750353" cy="263640"/>
    <xdr:sp macro="" textlink="">
      <xdr:nvSpPr>
        <xdr:cNvPr id="58" name="TextBox 57"/>
        <xdr:cNvSpPr txBox="1"/>
      </xdr:nvSpPr>
      <xdr:spPr>
        <a:xfrm>
          <a:off x="1333474" y="81472766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228</xdr:row>
      <xdr:rowOff>272141</xdr:rowOff>
    </xdr:from>
    <xdr:ext cx="4100868" cy="263640"/>
    <xdr:sp macro="" textlink="">
      <xdr:nvSpPr>
        <xdr:cNvPr id="59" name="TextBox 58"/>
        <xdr:cNvSpPr txBox="1"/>
      </xdr:nvSpPr>
      <xdr:spPr>
        <a:xfrm>
          <a:off x="6555211" y="81460860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422</xdr:row>
      <xdr:rowOff>112256</xdr:rowOff>
    </xdr:from>
    <xdr:ext cx="3769180" cy="254557"/>
    <xdr:sp macro="" textlink="">
      <xdr:nvSpPr>
        <xdr:cNvPr id="62" name="TextBox 61"/>
        <xdr:cNvSpPr txBox="1"/>
      </xdr:nvSpPr>
      <xdr:spPr>
        <a:xfrm>
          <a:off x="7136940" y="147702131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468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468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1006914</xdr:colOff>
      <xdr:row>537</xdr:row>
      <xdr:rowOff>275538</xdr:rowOff>
    </xdr:from>
    <xdr:ext cx="3164584" cy="254557"/>
    <xdr:sp macro="" textlink="">
      <xdr:nvSpPr>
        <xdr:cNvPr id="66" name="TextBox 65"/>
        <xdr:cNvSpPr txBox="1"/>
      </xdr:nvSpPr>
      <xdr:spPr>
        <a:xfrm>
          <a:off x="7995883" y="186429757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589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589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618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83343</xdr:colOff>
      <xdr:row>618</xdr:row>
      <xdr:rowOff>81054</xdr:rowOff>
    </xdr:from>
    <xdr:ext cx="5179219" cy="299946"/>
    <xdr:sp macro="" textlink="">
      <xdr:nvSpPr>
        <xdr:cNvPr id="71" name="TextBox 70"/>
        <xdr:cNvSpPr txBox="1"/>
      </xdr:nvSpPr>
      <xdr:spPr>
        <a:xfrm>
          <a:off x="7072312" y="213524398"/>
          <a:ext cx="5179219" cy="2999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 and Population estmates,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642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670</xdr:row>
      <xdr:rowOff>270440</xdr:rowOff>
    </xdr:from>
    <xdr:ext cx="4136573" cy="254557"/>
    <xdr:sp macro="" textlink="">
      <xdr:nvSpPr>
        <xdr:cNvPr id="75" name="TextBox 74"/>
        <xdr:cNvSpPr txBox="1"/>
      </xdr:nvSpPr>
      <xdr:spPr>
        <a:xfrm>
          <a:off x="7900641" y="232680440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367</xdr:row>
      <xdr:rowOff>107157</xdr:rowOff>
    </xdr:from>
    <xdr:ext cx="4607718" cy="297655"/>
    <xdr:sp macro="" textlink="">
      <xdr:nvSpPr>
        <xdr:cNvPr id="76" name="TextBox 75"/>
        <xdr:cNvSpPr txBox="1"/>
      </xdr:nvSpPr>
      <xdr:spPr>
        <a:xfrm>
          <a:off x="6917533" y="129682876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1500141</xdr:colOff>
      <xdr:row>59</xdr:row>
      <xdr:rowOff>83340</xdr:rowOff>
    </xdr:from>
    <xdr:to>
      <xdr:col>9</xdr:col>
      <xdr:colOff>797721</xdr:colOff>
      <xdr:row>60</xdr:row>
      <xdr:rowOff>107157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453391" y="27789184"/>
          <a:ext cx="2917080" cy="3333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 groups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61</xdr:row>
      <xdr:rowOff>23721</xdr:rowOff>
    </xdr:from>
    <xdr:to>
      <xdr:col>10</xdr:col>
      <xdr:colOff>333375</xdr:colOff>
      <xdr:row>69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70</xdr:row>
      <xdr:rowOff>130877</xdr:rowOff>
    </xdr:from>
    <xdr:ext cx="2893267" cy="321560"/>
    <xdr:sp macro="" textlink="">
      <xdr:nvSpPr>
        <xdr:cNvPr id="79" name="TextBox 78"/>
        <xdr:cNvSpPr txBox="1"/>
      </xdr:nvSpPr>
      <xdr:spPr>
        <a:xfrm>
          <a:off x="8560546" y="31575283"/>
          <a:ext cx="2893267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Population estimates,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404809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393778" y="192976505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370</xdr:row>
      <xdr:rowOff>238125</xdr:rowOff>
    </xdr:from>
    <xdr:to>
      <xdr:col>4</xdr:col>
      <xdr:colOff>452433</xdr:colOff>
      <xdr:row>372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372</xdr:row>
      <xdr:rowOff>178593</xdr:rowOff>
    </xdr:from>
    <xdr:to>
      <xdr:col>5</xdr:col>
      <xdr:colOff>285653</xdr:colOff>
      <xdr:row>382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370</xdr:row>
      <xdr:rowOff>238124</xdr:rowOff>
    </xdr:from>
    <xdr:to>
      <xdr:col>10</xdr:col>
      <xdr:colOff>369091</xdr:colOff>
      <xdr:row>372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382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402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427</xdr:row>
      <xdr:rowOff>35717</xdr:rowOff>
    </xdr:from>
    <xdr:to>
      <xdr:col>4</xdr:col>
      <xdr:colOff>71430</xdr:colOff>
      <xdr:row>428</xdr:row>
      <xdr:rowOff>22112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439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578</xdr:row>
      <xdr:rowOff>47625</xdr:rowOff>
    </xdr:from>
    <xdr:to>
      <xdr:col>10</xdr:col>
      <xdr:colOff>654842</xdr:colOff>
      <xdr:row>579</xdr:row>
      <xdr:rowOff>130967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618675" y="2008822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579</xdr:row>
      <xdr:rowOff>285749</xdr:rowOff>
    </xdr:from>
    <xdr:to>
      <xdr:col>10</xdr:col>
      <xdr:colOff>336329</xdr:colOff>
      <xdr:row>588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272</xdr:row>
      <xdr:rowOff>83343</xdr:rowOff>
    </xdr:from>
    <xdr:to>
      <xdr:col>4</xdr:col>
      <xdr:colOff>255936</xdr:colOff>
      <xdr:row>284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270</xdr:row>
      <xdr:rowOff>130970</xdr:rowOff>
    </xdr:from>
    <xdr:to>
      <xdr:col>2</xdr:col>
      <xdr:colOff>38097</xdr:colOff>
      <xdr:row>272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272</xdr:row>
      <xdr:rowOff>95250</xdr:rowOff>
    </xdr:from>
    <xdr:to>
      <xdr:col>10</xdr:col>
      <xdr:colOff>613128</xdr:colOff>
      <xdr:row>284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270</xdr:row>
      <xdr:rowOff>107160</xdr:rowOff>
    </xdr:from>
    <xdr:to>
      <xdr:col>9</xdr:col>
      <xdr:colOff>476820</xdr:colOff>
      <xdr:row>271</xdr:row>
      <xdr:rowOff>297658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284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284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3264730" cy="257844"/>
    <xdr:sp macro="" textlink="">
      <xdr:nvSpPr>
        <xdr:cNvPr id="117" name="TextBox 116"/>
        <xdr:cNvSpPr txBox="1"/>
      </xdr:nvSpPr>
      <xdr:spPr>
        <a:xfrm>
          <a:off x="6986551" y="25626344"/>
          <a:ext cx="3264730" cy="2578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Population estimates,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976310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324</xdr:row>
      <xdr:rowOff>173301</xdr:rowOff>
    </xdr:from>
    <xdr:to>
      <xdr:col>4</xdr:col>
      <xdr:colOff>278425</xdr:colOff>
      <xdr:row>337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322</xdr:row>
      <xdr:rowOff>142875</xdr:rowOff>
    </xdr:from>
    <xdr:to>
      <xdr:col>1</xdr:col>
      <xdr:colOff>752737</xdr:colOff>
      <xdr:row>324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338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324</xdr:row>
      <xdr:rowOff>185206</xdr:rowOff>
    </xdr:from>
    <xdr:to>
      <xdr:col>9</xdr:col>
      <xdr:colOff>976312</xdr:colOff>
      <xdr:row>337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322</xdr:row>
      <xdr:rowOff>166688</xdr:rowOff>
    </xdr:from>
    <xdr:to>
      <xdr:col>10</xdr:col>
      <xdr:colOff>476250</xdr:colOff>
      <xdr:row>324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338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343</xdr:row>
      <xdr:rowOff>171451</xdr:rowOff>
    </xdr:from>
    <xdr:to>
      <xdr:col>4</xdr:col>
      <xdr:colOff>523875</xdr:colOff>
      <xdr:row>354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354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342</xdr:row>
      <xdr:rowOff>35720</xdr:rowOff>
    </xdr:from>
    <xdr:to>
      <xdr:col>4</xdr:col>
      <xdr:colOff>690562</xdr:colOff>
      <xdr:row>343</xdr:row>
      <xdr:rowOff>23812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343</xdr:row>
      <xdr:rowOff>214312</xdr:rowOff>
    </xdr:from>
    <xdr:to>
      <xdr:col>9</xdr:col>
      <xdr:colOff>988218</xdr:colOff>
      <xdr:row>354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341</xdr:row>
      <xdr:rowOff>264320</xdr:rowOff>
    </xdr:from>
    <xdr:to>
      <xdr:col>10</xdr:col>
      <xdr:colOff>119060</xdr:colOff>
      <xdr:row>343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354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303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291</xdr:row>
      <xdr:rowOff>214311</xdr:rowOff>
    </xdr:from>
    <xdr:to>
      <xdr:col>10</xdr:col>
      <xdr:colOff>583407</xdr:colOff>
      <xdr:row>303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289</xdr:row>
      <xdr:rowOff>178599</xdr:rowOff>
    </xdr:from>
    <xdr:to>
      <xdr:col>10</xdr:col>
      <xdr:colOff>416713</xdr:colOff>
      <xdr:row>290</xdr:row>
      <xdr:rowOff>273845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305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317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95251</xdr:rowOff>
    </xdr:from>
    <xdr:ext cx="5155407" cy="1321594"/>
    <xdr:sp macro="" textlink="">
      <xdr:nvSpPr>
        <xdr:cNvPr id="140" name="TextBox 139"/>
        <xdr:cNvSpPr txBox="1"/>
      </xdr:nvSpPr>
      <xdr:spPr>
        <a:xfrm>
          <a:off x="71436" y="25634157"/>
          <a:ext cx="5155407" cy="13215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Population estimates, SORS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Population projections,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6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166</xdr:row>
      <xdr:rowOff>83348</xdr:rowOff>
    </xdr:from>
    <xdr:ext cx="5167314" cy="1809746"/>
    <xdr:sp macro="" textlink="">
      <xdr:nvSpPr>
        <xdr:cNvPr id="146" name="TextBox 145"/>
        <xdr:cNvSpPr txBox="1"/>
      </xdr:nvSpPr>
      <xdr:spPr>
        <a:xfrm>
          <a:off x="83342" y="62079192"/>
          <a:ext cx="5167314" cy="18097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Statistics of Employment and Earnings and population estimates,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3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National Employment Service and Population estimates,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59533</xdr:colOff>
      <xdr:row>266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368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47625</xdr:colOff>
      <xdr:row>422</xdr:row>
      <xdr:rowOff>107155</xdr:rowOff>
    </xdr:from>
    <xdr:ext cx="3571876" cy="254557"/>
    <xdr:sp macro="" textlink="">
      <xdr:nvSpPr>
        <xdr:cNvPr id="150" name="TextBox 149"/>
        <xdr:cNvSpPr txBox="1"/>
      </xdr:nvSpPr>
      <xdr:spPr>
        <a:xfrm>
          <a:off x="47625" y="147697030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509</xdr:row>
      <xdr:rowOff>142873</xdr:rowOff>
    </xdr:from>
    <xdr:to>
      <xdr:col>9</xdr:col>
      <xdr:colOff>738187</xdr:colOff>
      <xdr:row>519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507</xdr:row>
      <xdr:rowOff>130979</xdr:rowOff>
    </xdr:from>
    <xdr:to>
      <xdr:col>9</xdr:col>
      <xdr:colOff>404812</xdr:colOff>
      <xdr:row>508</xdr:row>
      <xdr:rowOff>250036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519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6703219" cy="1023937"/>
    <xdr:sp macro="" textlink="">
      <xdr:nvSpPr>
        <xdr:cNvPr id="159" name="TextBox 158"/>
        <xdr:cNvSpPr txBox="1"/>
      </xdr:nvSpPr>
      <xdr:spPr>
        <a:xfrm>
          <a:off x="71437" y="191500125"/>
          <a:ext cx="6703219" cy="1023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sr-Cyrl-RS" sz="1100" baseline="0">
            <a:latin typeface="Arial" pitchFamily="34" charset="0"/>
            <a:cs typeface="Arial" pitchFamily="34" charset="0"/>
          </a:endParaRPr>
        </a:p>
        <a:p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Ministry of Labour, Employment , Veteran and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Social Affairs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and Population estimates,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83342</xdr:rowOff>
    </xdr:from>
    <xdr:ext cx="6619876" cy="952501"/>
    <xdr:sp macro="" textlink="">
      <xdr:nvSpPr>
        <xdr:cNvPr id="160" name="TextBox 159"/>
        <xdr:cNvSpPr txBox="1"/>
      </xdr:nvSpPr>
      <xdr:spPr>
        <a:xfrm>
          <a:off x="83343" y="199060592"/>
          <a:ext cx="6619876" cy="9525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endParaRPr lang="sr-Cyrl-R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endParaRPr lang="sr-Cyrl-R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sr-Cyrl-RS" sz="1100" baseline="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Social Affairs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and Population estimates, SORS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71435</xdr:colOff>
      <xdr:row>601</xdr:row>
      <xdr:rowOff>83348</xdr:rowOff>
    </xdr:from>
    <xdr:ext cx="6072189" cy="690558"/>
    <xdr:sp macro="" textlink="">
      <xdr:nvSpPr>
        <xdr:cNvPr id="161" name="TextBox 160"/>
        <xdr:cNvSpPr txBox="1"/>
      </xdr:nvSpPr>
      <xdr:spPr>
        <a:xfrm>
          <a:off x="71435" y="208264129"/>
          <a:ext cx="6072189" cy="690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endParaRPr lang="sr-Cyrl-R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sr-Cyrl-R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Republic Institute for Social Protection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and Population estimates,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640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654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315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451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242</xdr:row>
      <xdr:rowOff>226310</xdr:rowOff>
    </xdr:from>
    <xdr:to>
      <xdr:col>10</xdr:col>
      <xdr:colOff>595311</xdr:colOff>
      <xdr:row>244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1604921</xdr:colOff>
      <xdr:row>252</xdr:row>
      <xdr:rowOff>490652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93890" y="90335215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76</xdr:row>
      <xdr:rowOff>95250</xdr:rowOff>
    </xdr:from>
    <xdr:to>
      <xdr:col>4</xdr:col>
      <xdr:colOff>603409</xdr:colOff>
      <xdr:row>88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76</xdr:row>
      <xdr:rowOff>119063</xdr:rowOff>
    </xdr:from>
    <xdr:to>
      <xdr:col>10</xdr:col>
      <xdr:colOff>627221</xdr:colOff>
      <xdr:row>89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75</xdr:row>
      <xdr:rowOff>35717</xdr:rowOff>
    </xdr:from>
    <xdr:to>
      <xdr:col>9</xdr:col>
      <xdr:colOff>297651</xdr:colOff>
      <xdr:row>76</xdr:row>
      <xdr:rowOff>23811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21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89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113</xdr:row>
      <xdr:rowOff>0</xdr:rowOff>
    </xdr:from>
    <xdr:to>
      <xdr:col>2</xdr:col>
      <xdr:colOff>190491</xdr:colOff>
      <xdr:row>119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113</xdr:row>
      <xdr:rowOff>178596</xdr:rowOff>
    </xdr:from>
    <xdr:to>
      <xdr:col>2</xdr:col>
      <xdr:colOff>35710</xdr:colOff>
      <xdr:row>118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2023.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629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154</xdr:row>
      <xdr:rowOff>130970</xdr:rowOff>
    </xdr:from>
    <xdr:to>
      <xdr:col>0</xdr:col>
      <xdr:colOff>1250155</xdr:colOff>
      <xdr:row>157</xdr:row>
      <xdr:rowOff>168187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286</xdr:row>
      <xdr:rowOff>178600</xdr:rowOff>
    </xdr:from>
    <xdr:to>
      <xdr:col>0</xdr:col>
      <xdr:colOff>1226343</xdr:colOff>
      <xdr:row>288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319</xdr:row>
      <xdr:rowOff>83348</xdr:rowOff>
    </xdr:from>
    <xdr:to>
      <xdr:col>0</xdr:col>
      <xdr:colOff>1547808</xdr:colOff>
      <xdr:row>321</xdr:row>
      <xdr:rowOff>83348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485</xdr:row>
      <xdr:rowOff>154784</xdr:rowOff>
    </xdr:from>
    <xdr:to>
      <xdr:col>0</xdr:col>
      <xdr:colOff>1218408</xdr:colOff>
      <xdr:row>487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623</xdr:row>
      <xdr:rowOff>107159</xdr:rowOff>
    </xdr:from>
    <xdr:to>
      <xdr:col>0</xdr:col>
      <xdr:colOff>1549387</xdr:colOff>
      <xdr:row>625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634</xdr:row>
      <xdr:rowOff>0</xdr:rowOff>
    </xdr:from>
    <xdr:to>
      <xdr:col>0</xdr:col>
      <xdr:colOff>1314445</xdr:colOff>
      <xdr:row>635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647</xdr:row>
      <xdr:rowOff>59537</xdr:rowOff>
    </xdr:from>
    <xdr:to>
      <xdr:col>0</xdr:col>
      <xdr:colOff>1523996</xdr:colOff>
      <xdr:row>649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523</xdr:row>
      <xdr:rowOff>142875</xdr:rowOff>
    </xdr:from>
    <xdr:to>
      <xdr:col>0</xdr:col>
      <xdr:colOff>1265875</xdr:colOff>
      <xdr:row>525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142</xdr:row>
      <xdr:rowOff>47625</xdr:rowOff>
    </xdr:from>
    <xdr:to>
      <xdr:col>4</xdr:col>
      <xdr:colOff>83336</xdr:colOff>
      <xdr:row>152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140</xdr:row>
      <xdr:rowOff>285751</xdr:rowOff>
    </xdr:from>
    <xdr:to>
      <xdr:col>4</xdr:col>
      <xdr:colOff>238124</xdr:colOff>
      <xdr:row>141</xdr:row>
      <xdr:rowOff>285750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152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141</xdr:row>
      <xdr:rowOff>297661</xdr:rowOff>
    </xdr:from>
    <xdr:to>
      <xdr:col>9</xdr:col>
      <xdr:colOff>963265</xdr:colOff>
      <xdr:row>152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141</xdr:row>
      <xdr:rowOff>3</xdr:rowOff>
    </xdr:from>
    <xdr:to>
      <xdr:col>9</xdr:col>
      <xdr:colOff>607216</xdr:colOff>
      <xdr:row>141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152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159</xdr:row>
      <xdr:rowOff>166688</xdr:rowOff>
    </xdr:from>
    <xdr:to>
      <xdr:col>10</xdr:col>
      <xdr:colOff>130969</xdr:colOff>
      <xdr:row>170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158</xdr:row>
      <xdr:rowOff>166692</xdr:rowOff>
    </xdr:from>
    <xdr:to>
      <xdr:col>10</xdr:col>
      <xdr:colOff>83339</xdr:colOff>
      <xdr:row>159</xdr:row>
      <xdr:rowOff>77234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170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178</xdr:row>
      <xdr:rowOff>166694</xdr:rowOff>
    </xdr:from>
    <xdr:to>
      <xdr:col>4</xdr:col>
      <xdr:colOff>250029</xdr:colOff>
      <xdr:row>190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177</xdr:row>
      <xdr:rowOff>71438</xdr:rowOff>
    </xdr:from>
    <xdr:to>
      <xdr:col>4</xdr:col>
      <xdr:colOff>726281</xdr:colOff>
      <xdr:row>178</xdr:row>
      <xdr:rowOff>95250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47246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191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 SORS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238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484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252</xdr:row>
      <xdr:rowOff>59530</xdr:rowOff>
    </xdr:from>
    <xdr:ext cx="6857999" cy="726282"/>
    <xdr:sp macro="" textlink="">
      <xdr:nvSpPr>
        <xdr:cNvPr id="204" name="TextBox 203"/>
        <xdr:cNvSpPr txBox="1"/>
      </xdr:nvSpPr>
      <xdr:spPr>
        <a:xfrm>
          <a:off x="59530" y="89904093"/>
          <a:ext cx="6857999" cy="7262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endParaRPr lang="sr-Cyrl-R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sr-Cyrl-RS" sz="11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>
              <a:latin typeface="Arial" pitchFamily="34" charset="0"/>
              <a:cs typeface="Arial" pitchFamily="34" charset="0"/>
            </a:rPr>
            <a:t>  </a:t>
          </a:r>
          <a:r>
            <a:rPr lang="sr-Cyrl-RS" baseline="30000">
              <a:latin typeface="Arial" pitchFamily="34" charset="0"/>
              <a:cs typeface="Arial" pitchFamily="34" charset="0"/>
            </a:rPr>
            <a:t>2</a:t>
          </a:r>
          <a:r>
            <a:rPr lang="sr-Cyrl-RS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and population estimates,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260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700</xdr:row>
      <xdr:rowOff>83342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42363623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701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691</xdr:row>
      <xdr:rowOff>202410</xdr:rowOff>
    </xdr:from>
    <xdr:to>
      <xdr:col>0</xdr:col>
      <xdr:colOff>1301501</xdr:colOff>
      <xdr:row>694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472</xdr:row>
      <xdr:rowOff>178596</xdr:rowOff>
    </xdr:from>
    <xdr:to>
      <xdr:col>0</xdr:col>
      <xdr:colOff>1250150</xdr:colOff>
      <xdr:row>474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757</xdr:row>
      <xdr:rowOff>233348</xdr:rowOff>
    </xdr:from>
    <xdr:to>
      <xdr:col>0</xdr:col>
      <xdr:colOff>3486154</xdr:colOff>
      <xdr:row>760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753</xdr:row>
      <xdr:rowOff>285749</xdr:rowOff>
    </xdr:from>
    <xdr:to>
      <xdr:col>0</xdr:col>
      <xdr:colOff>3488528</xdr:colOff>
      <xdr:row>756</xdr:row>
      <xdr:rowOff>83343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749</xdr:row>
      <xdr:rowOff>261938</xdr:rowOff>
    </xdr:from>
    <xdr:to>
      <xdr:col>0</xdr:col>
      <xdr:colOff>3458046</xdr:colOff>
      <xdr:row>752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746</xdr:row>
      <xdr:rowOff>0</xdr:rowOff>
    </xdr:from>
    <xdr:to>
      <xdr:col>0</xdr:col>
      <xdr:colOff>3419246</xdr:colOff>
      <xdr:row>748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244</xdr:row>
      <xdr:rowOff>95250</xdr:rowOff>
    </xdr:from>
    <xdr:to>
      <xdr:col>10</xdr:col>
      <xdr:colOff>599599</xdr:colOff>
      <xdr:row>252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428</xdr:row>
      <xdr:rowOff>83343</xdr:rowOff>
    </xdr:from>
    <xdr:to>
      <xdr:col>5</xdr:col>
      <xdr:colOff>82772</xdr:colOff>
      <xdr:row>439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607</xdr:row>
      <xdr:rowOff>285749</xdr:rowOff>
    </xdr:from>
    <xdr:to>
      <xdr:col>2</xdr:col>
      <xdr:colOff>214312</xdr:colOff>
      <xdr:row>617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607</xdr:row>
      <xdr:rowOff>285748</xdr:rowOff>
    </xdr:from>
    <xdr:to>
      <xdr:col>10</xdr:col>
      <xdr:colOff>523877</xdr:colOff>
      <xdr:row>617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94</xdr:row>
      <xdr:rowOff>166688</xdr:rowOff>
    </xdr:from>
    <xdr:to>
      <xdr:col>4</xdr:col>
      <xdr:colOff>220214</xdr:colOff>
      <xdr:row>106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92</xdr:row>
      <xdr:rowOff>226221</xdr:rowOff>
    </xdr:from>
    <xdr:to>
      <xdr:col>2</xdr:col>
      <xdr:colOff>488154</xdr:colOff>
      <xdr:row>94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94</xdr:row>
      <xdr:rowOff>202407</xdr:rowOff>
    </xdr:from>
    <xdr:to>
      <xdr:col>10</xdr:col>
      <xdr:colOff>595312</xdr:colOff>
      <xdr:row>107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92</xdr:row>
      <xdr:rowOff>214315</xdr:rowOff>
    </xdr:from>
    <xdr:to>
      <xdr:col>10</xdr:col>
      <xdr:colOff>130968</xdr:colOff>
      <xdr:row>94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509</xdr:row>
      <xdr:rowOff>142881</xdr:rowOff>
    </xdr:from>
    <xdr:to>
      <xdr:col>1</xdr:col>
      <xdr:colOff>678656</xdr:colOff>
      <xdr:row>519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507</xdr:row>
      <xdr:rowOff>130973</xdr:rowOff>
    </xdr:from>
    <xdr:to>
      <xdr:col>1</xdr:col>
      <xdr:colOff>631031</xdr:colOff>
      <xdr:row>508</xdr:row>
      <xdr:rowOff>261951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107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107</xdr:row>
      <xdr:rowOff>166698</xdr:rowOff>
    </xdr:from>
    <xdr:to>
      <xdr:col>0</xdr:col>
      <xdr:colOff>736750</xdr:colOff>
      <xdr:row>108</xdr:row>
      <xdr:rowOff>174099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107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107</xdr:row>
      <xdr:rowOff>166692</xdr:rowOff>
    </xdr:from>
    <xdr:to>
      <xdr:col>6</xdr:col>
      <xdr:colOff>34279</xdr:colOff>
      <xdr:row>108</xdr:row>
      <xdr:rowOff>174093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519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519</xdr:row>
      <xdr:rowOff>214321</xdr:rowOff>
    </xdr:from>
    <xdr:to>
      <xdr:col>0</xdr:col>
      <xdr:colOff>692240</xdr:colOff>
      <xdr:row>520</xdr:row>
      <xdr:rowOff>224798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532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382748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390</xdr:row>
      <xdr:rowOff>47626</xdr:rowOff>
    </xdr:from>
    <xdr:to>
      <xdr:col>4</xdr:col>
      <xdr:colOff>285750</xdr:colOff>
      <xdr:row>402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719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709</xdr:row>
      <xdr:rowOff>261938</xdr:rowOff>
    </xdr:from>
    <xdr:to>
      <xdr:col>10</xdr:col>
      <xdr:colOff>511980</xdr:colOff>
      <xdr:row>710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711</xdr:row>
      <xdr:rowOff>35719</xdr:rowOff>
    </xdr:from>
    <xdr:to>
      <xdr:col>10</xdr:col>
      <xdr:colOff>571508</xdr:colOff>
      <xdr:row>722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722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726</xdr:row>
      <xdr:rowOff>285750</xdr:rowOff>
    </xdr:from>
    <xdr:to>
      <xdr:col>4</xdr:col>
      <xdr:colOff>154784</xdr:colOff>
      <xdr:row>727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728</xdr:row>
      <xdr:rowOff>71438</xdr:rowOff>
    </xdr:from>
    <xdr:to>
      <xdr:col>4</xdr:col>
      <xdr:colOff>345278</xdr:colOff>
      <xdr:row>739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726</xdr:row>
      <xdr:rowOff>273844</xdr:rowOff>
    </xdr:from>
    <xdr:to>
      <xdr:col>10</xdr:col>
      <xdr:colOff>404827</xdr:colOff>
      <xdr:row>727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728</xdr:row>
      <xdr:rowOff>71438</xdr:rowOff>
    </xdr:from>
    <xdr:to>
      <xdr:col>10</xdr:col>
      <xdr:colOff>595314</xdr:colOff>
      <xdr:row>739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739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739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705</xdr:row>
      <xdr:rowOff>166690</xdr:rowOff>
    </xdr:from>
    <xdr:to>
      <xdr:col>0</xdr:col>
      <xdr:colOff>1299682</xdr:colOff>
      <xdr:row>708</xdr:row>
      <xdr:rowOff>97158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178</xdr:row>
      <xdr:rowOff>190500</xdr:rowOff>
    </xdr:from>
    <xdr:to>
      <xdr:col>10</xdr:col>
      <xdr:colOff>500073</xdr:colOff>
      <xdr:row>191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176</xdr:row>
      <xdr:rowOff>202408</xdr:rowOff>
    </xdr:from>
    <xdr:to>
      <xdr:col>10</xdr:col>
      <xdr:colOff>178592</xdr:colOff>
      <xdr:row>178</xdr:row>
      <xdr:rowOff>35720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81822" y="65293877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523876</xdr:colOff>
      <xdr:row>191</xdr:row>
      <xdr:rowOff>130960</xdr:rowOff>
    </xdr:from>
    <xdr:ext cx="5381626" cy="297665"/>
    <xdr:sp macro="" textlink="">
      <xdr:nvSpPr>
        <xdr:cNvPr id="240" name="TextBox 239"/>
        <xdr:cNvSpPr txBox="1"/>
      </xdr:nvSpPr>
      <xdr:spPr>
        <a:xfrm>
          <a:off x="6691314" y="69865866"/>
          <a:ext cx="5381626" cy="2976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and Population estimates,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383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383</xdr:row>
      <xdr:rowOff>47632</xdr:rowOff>
    </xdr:from>
    <xdr:to>
      <xdr:col>0</xdr:col>
      <xdr:colOff>843913</xdr:colOff>
      <xdr:row>384</xdr:row>
      <xdr:rowOff>55033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502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502</xdr:row>
      <xdr:rowOff>166697</xdr:rowOff>
    </xdr:from>
    <xdr:to>
      <xdr:col>0</xdr:col>
      <xdr:colOff>570064</xdr:colOff>
      <xdr:row>503</xdr:row>
      <xdr:rowOff>163613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629</xdr:row>
      <xdr:rowOff>154780</xdr:rowOff>
    </xdr:from>
    <xdr:to>
      <xdr:col>0</xdr:col>
      <xdr:colOff>547676</xdr:colOff>
      <xdr:row>630</xdr:row>
      <xdr:rowOff>163583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684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684</xdr:row>
      <xdr:rowOff>142878</xdr:rowOff>
    </xdr:from>
    <xdr:to>
      <xdr:col>0</xdr:col>
      <xdr:colOff>595298</xdr:colOff>
      <xdr:row>685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660</xdr:row>
      <xdr:rowOff>119401</xdr:rowOff>
    </xdr:from>
    <xdr:to>
      <xdr:col>2</xdr:col>
      <xdr:colOff>544280</xdr:colOff>
      <xdr:row>668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658</xdr:row>
      <xdr:rowOff>285750</xdr:rowOff>
    </xdr:from>
    <xdr:to>
      <xdr:col>1</xdr:col>
      <xdr:colOff>35693</xdr:colOff>
      <xdr:row>659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669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678</xdr:row>
      <xdr:rowOff>62932</xdr:rowOff>
    </xdr:from>
    <xdr:to>
      <xdr:col>10</xdr:col>
      <xdr:colOff>440521</xdr:colOff>
      <xdr:row>688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677</xdr:row>
      <xdr:rowOff>0</xdr:rowOff>
    </xdr:from>
    <xdr:to>
      <xdr:col>9</xdr:col>
      <xdr:colOff>976300</xdr:colOff>
      <xdr:row>677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688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673</xdr:row>
      <xdr:rowOff>190499</xdr:rowOff>
    </xdr:from>
    <xdr:to>
      <xdr:col>0</xdr:col>
      <xdr:colOff>1552971</xdr:colOff>
      <xdr:row>676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197</xdr:row>
      <xdr:rowOff>174850</xdr:rowOff>
    </xdr:from>
    <xdr:to>
      <xdr:col>10</xdr:col>
      <xdr:colOff>534261</xdr:colOff>
      <xdr:row>209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195</xdr:row>
      <xdr:rowOff>178594</xdr:rowOff>
    </xdr:from>
    <xdr:to>
      <xdr:col>10</xdr:col>
      <xdr:colOff>571499</xdr:colOff>
      <xdr:row>197</xdr:row>
      <xdr:rowOff>67784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65155" y="71151750"/>
          <a:ext cx="5203032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71432</xdr:colOff>
      <xdr:row>210</xdr:row>
      <xdr:rowOff>125500</xdr:rowOff>
    </xdr:from>
    <xdr:ext cx="4976817" cy="549506"/>
    <xdr:sp macro="" textlink="">
      <xdr:nvSpPr>
        <xdr:cNvPr id="253" name="TextBox 252"/>
        <xdr:cNvSpPr txBox="1"/>
      </xdr:nvSpPr>
      <xdr:spPr>
        <a:xfrm>
          <a:off x="7024682" y="75742094"/>
          <a:ext cx="4976817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 and Population estimates,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1485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1486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2894</v>
      </c>
    </row>
    <row r="18" spans="1:2" x14ac:dyDescent="0.25">
      <c r="A18" t="s">
        <v>62</v>
      </c>
      <c r="B18" t="s">
        <v>2895</v>
      </c>
    </row>
    <row r="19" spans="1:2" x14ac:dyDescent="0.25">
      <c r="A19" t="s">
        <v>63</v>
      </c>
      <c r="B19" t="s">
        <v>2896</v>
      </c>
    </row>
    <row r="20" spans="1:2" x14ac:dyDescent="0.25">
      <c r="A20" t="s">
        <v>64</v>
      </c>
      <c r="B20" t="s">
        <v>2903</v>
      </c>
    </row>
    <row r="21" spans="1:2" x14ac:dyDescent="0.25">
      <c r="A21" t="s">
        <v>65</v>
      </c>
      <c r="B21" t="s">
        <v>2904</v>
      </c>
    </row>
    <row r="22" spans="1:2" x14ac:dyDescent="0.25">
      <c r="A22" t="s">
        <v>66</v>
      </c>
      <c r="B22" t="s">
        <v>2905</v>
      </c>
    </row>
    <row r="23" spans="1:2" x14ac:dyDescent="0.25">
      <c r="A23" t="s">
        <v>93</v>
      </c>
      <c r="B23" t="s">
        <v>2645</v>
      </c>
    </row>
    <row r="24" spans="1:2" x14ac:dyDescent="0.25">
      <c r="A24" t="s">
        <v>94</v>
      </c>
      <c r="B24" t="s">
        <v>2646</v>
      </c>
    </row>
    <row r="25" spans="1:2" x14ac:dyDescent="0.25">
      <c r="A25" t="s">
        <v>95</v>
      </c>
      <c r="B25" t="s">
        <v>2647</v>
      </c>
    </row>
    <row r="26" spans="1:2" x14ac:dyDescent="0.25">
      <c r="A26" t="s">
        <v>55</v>
      </c>
      <c r="B26" t="s">
        <v>2897</v>
      </c>
    </row>
    <row r="27" spans="1:2" x14ac:dyDescent="0.25">
      <c r="A27" t="s">
        <v>56</v>
      </c>
      <c r="B27" t="s">
        <v>2898</v>
      </c>
    </row>
    <row r="28" spans="1:2" x14ac:dyDescent="0.25">
      <c r="A28" t="s">
        <v>96</v>
      </c>
      <c r="B28" t="s">
        <v>2651</v>
      </c>
    </row>
    <row r="29" spans="1:2" x14ac:dyDescent="0.25">
      <c r="A29" t="s">
        <v>97</v>
      </c>
      <c r="B29" t="s">
        <v>2652</v>
      </c>
    </row>
    <row r="30" spans="1:2" x14ac:dyDescent="0.25">
      <c r="A30" t="s">
        <v>98</v>
      </c>
      <c r="B30" t="s">
        <v>2653</v>
      </c>
    </row>
    <row r="31" spans="1:2" x14ac:dyDescent="0.25">
      <c r="A31" t="s">
        <v>99</v>
      </c>
      <c r="B31" t="s">
        <v>2899</v>
      </c>
    </row>
    <row r="32" spans="1:2" x14ac:dyDescent="0.25">
      <c r="A32" t="s">
        <v>100</v>
      </c>
      <c r="B32" t="s">
        <v>2900</v>
      </c>
    </row>
    <row r="33" spans="1:2" x14ac:dyDescent="0.25">
      <c r="A33" t="s">
        <v>101</v>
      </c>
      <c r="B33" t="s">
        <v>2654</v>
      </c>
    </row>
    <row r="34" spans="1:2" x14ac:dyDescent="0.25">
      <c r="A34" t="s">
        <v>102</v>
      </c>
      <c r="B34" t="s">
        <v>2655</v>
      </c>
    </row>
    <row r="35" spans="1:2" x14ac:dyDescent="0.25">
      <c r="A35" t="s">
        <v>103</v>
      </c>
      <c r="B35" t="s">
        <v>2656</v>
      </c>
    </row>
    <row r="36" spans="1:2" x14ac:dyDescent="0.25">
      <c r="A36" t="s">
        <v>104</v>
      </c>
      <c r="B36" t="s">
        <v>2901</v>
      </c>
    </row>
    <row r="37" spans="1:2" x14ac:dyDescent="0.25">
      <c r="A37" t="s">
        <v>105</v>
      </c>
      <c r="B37" t="s">
        <v>2902</v>
      </c>
    </row>
    <row r="38" spans="1:2" x14ac:dyDescent="0.25">
      <c r="A38" t="s">
        <v>106</v>
      </c>
      <c r="B38" t="s">
        <v>2663</v>
      </c>
    </row>
    <row r="39" spans="1:2" x14ac:dyDescent="0.25">
      <c r="A39" t="s">
        <v>107</v>
      </c>
      <c r="B39" t="s">
        <v>2664</v>
      </c>
    </row>
    <row r="40" spans="1:2" x14ac:dyDescent="0.25">
      <c r="A40" t="s">
        <v>108</v>
      </c>
      <c r="B40" t="s">
        <v>2665</v>
      </c>
    </row>
    <row r="41" spans="1:2" x14ac:dyDescent="0.25">
      <c r="A41" t="s">
        <v>109</v>
      </c>
      <c r="B41" t="s">
        <v>2906</v>
      </c>
    </row>
    <row r="42" spans="1:2" x14ac:dyDescent="0.25">
      <c r="A42" t="s">
        <v>110</v>
      </c>
      <c r="B42" t="s">
        <v>2907</v>
      </c>
    </row>
    <row r="43" spans="1:2" x14ac:dyDescent="0.25">
      <c r="A43" t="s">
        <v>111</v>
      </c>
      <c r="B43" t="s">
        <v>2669</v>
      </c>
    </row>
    <row r="44" spans="1:2" x14ac:dyDescent="0.25">
      <c r="A44" t="s">
        <v>112</v>
      </c>
      <c r="B44" t="s">
        <v>2670</v>
      </c>
    </row>
    <row r="45" spans="1:2" x14ac:dyDescent="0.25">
      <c r="A45" t="s">
        <v>113</v>
      </c>
      <c r="B45" t="s">
        <v>2671</v>
      </c>
    </row>
    <row r="46" spans="1:2" x14ac:dyDescent="0.25">
      <c r="A46" t="s">
        <v>114</v>
      </c>
      <c r="B46" t="s">
        <v>2908</v>
      </c>
    </row>
    <row r="47" spans="1:2" x14ac:dyDescent="0.25">
      <c r="A47" t="s">
        <v>115</v>
      </c>
      <c r="B47" t="s">
        <v>2909</v>
      </c>
    </row>
    <row r="48" spans="1:2" x14ac:dyDescent="0.25">
      <c r="A48" t="s">
        <v>116</v>
      </c>
      <c r="B48" t="s">
        <v>2675</v>
      </c>
    </row>
    <row r="49" spans="1:2" x14ac:dyDescent="0.25">
      <c r="A49" t="s">
        <v>117</v>
      </c>
      <c r="B49" t="s">
        <v>2676</v>
      </c>
    </row>
    <row r="50" spans="1:2" x14ac:dyDescent="0.25">
      <c r="A50" t="s">
        <v>118</v>
      </c>
      <c r="B50" t="s">
        <v>2677</v>
      </c>
    </row>
    <row r="51" spans="1:2" x14ac:dyDescent="0.25">
      <c r="A51" t="s">
        <v>119</v>
      </c>
      <c r="B51" t="s">
        <v>2910</v>
      </c>
    </row>
    <row r="52" spans="1:2" x14ac:dyDescent="0.25">
      <c r="A52" t="s">
        <v>120</v>
      </c>
      <c r="B52" t="s">
        <v>2911</v>
      </c>
    </row>
    <row r="53" spans="1:2" x14ac:dyDescent="0.25">
      <c r="A53" t="s">
        <v>121</v>
      </c>
      <c r="B53" t="s">
        <v>2681</v>
      </c>
    </row>
    <row r="54" spans="1:2" x14ac:dyDescent="0.25">
      <c r="A54" t="s">
        <v>122</v>
      </c>
      <c r="B54" t="s">
        <v>2682</v>
      </c>
    </row>
    <row r="55" spans="1:2" x14ac:dyDescent="0.25">
      <c r="A55" t="s">
        <v>123</v>
      </c>
      <c r="B55" t="s">
        <v>2683</v>
      </c>
    </row>
    <row r="56" spans="1:2" x14ac:dyDescent="0.25">
      <c r="A56" t="s">
        <v>57</v>
      </c>
      <c r="B56" t="s">
        <v>2648</v>
      </c>
    </row>
    <row r="57" spans="1:2" x14ac:dyDescent="0.25">
      <c r="A57" t="s">
        <v>58</v>
      </c>
      <c r="B57" t="s">
        <v>2649</v>
      </c>
    </row>
    <row r="58" spans="1:2" x14ac:dyDescent="0.25">
      <c r="A58" t="s">
        <v>59</v>
      </c>
      <c r="B58" t="s">
        <v>2650</v>
      </c>
    </row>
    <row r="59" spans="1:2" x14ac:dyDescent="0.25">
      <c r="A59" t="s">
        <v>537</v>
      </c>
      <c r="B59" t="s">
        <v>2657</v>
      </c>
    </row>
    <row r="60" spans="1:2" x14ac:dyDescent="0.25">
      <c r="A60" t="s">
        <v>220</v>
      </c>
      <c r="B60" t="s">
        <v>2658</v>
      </c>
    </row>
    <row r="61" spans="1:2" x14ac:dyDescent="0.25">
      <c r="A61" t="s">
        <v>221</v>
      </c>
      <c r="B61" t="s">
        <v>2659</v>
      </c>
    </row>
    <row r="62" spans="1:2" x14ac:dyDescent="0.25">
      <c r="A62" t="s">
        <v>558</v>
      </c>
      <c r="B62" t="s">
        <v>2660</v>
      </c>
    </row>
    <row r="63" spans="1:2" x14ac:dyDescent="0.25">
      <c r="A63" t="s">
        <v>559</v>
      </c>
      <c r="B63" t="s">
        <v>2661</v>
      </c>
    </row>
    <row r="64" spans="1:2" x14ac:dyDescent="0.25">
      <c r="A64" t="s">
        <v>560</v>
      </c>
      <c r="B64" t="s">
        <v>2662</v>
      </c>
    </row>
    <row r="65" spans="1:2" x14ac:dyDescent="0.25">
      <c r="A65" t="s">
        <v>675</v>
      </c>
      <c r="B65" t="s">
        <v>2666</v>
      </c>
    </row>
    <row r="66" spans="1:2" x14ac:dyDescent="0.25">
      <c r="A66" t="s">
        <v>676</v>
      </c>
      <c r="B66" t="s">
        <v>2667</v>
      </c>
    </row>
    <row r="67" spans="1:2" x14ac:dyDescent="0.25">
      <c r="A67" t="s">
        <v>677</v>
      </c>
      <c r="B67" t="s">
        <v>2668</v>
      </c>
    </row>
    <row r="68" spans="1:2" x14ac:dyDescent="0.25">
      <c r="A68" t="s">
        <v>678</v>
      </c>
      <c r="B68" t="s">
        <v>2672</v>
      </c>
    </row>
    <row r="69" spans="1:2" x14ac:dyDescent="0.25">
      <c r="A69" t="s">
        <v>679</v>
      </c>
      <c r="B69" t="s">
        <v>2673</v>
      </c>
    </row>
    <row r="70" spans="1:2" x14ac:dyDescent="0.25">
      <c r="A70" t="s">
        <v>680</v>
      </c>
      <c r="B70" t="s">
        <v>2674</v>
      </c>
    </row>
    <row r="71" spans="1:2" x14ac:dyDescent="0.25">
      <c r="A71" t="s">
        <v>681</v>
      </c>
      <c r="B71" t="s">
        <v>2678</v>
      </c>
    </row>
    <row r="72" spans="1:2" x14ac:dyDescent="0.25">
      <c r="A72" t="s">
        <v>682</v>
      </c>
      <c r="B72" t="s">
        <v>2679</v>
      </c>
    </row>
    <row r="73" spans="1:2" x14ac:dyDescent="0.25">
      <c r="A73" t="s">
        <v>683</v>
      </c>
      <c r="B73" t="s">
        <v>2680</v>
      </c>
    </row>
    <row r="74" spans="1:2" x14ac:dyDescent="0.25">
      <c r="A74" t="s">
        <v>684</v>
      </c>
      <c r="B74" t="s">
        <v>2684</v>
      </c>
    </row>
    <row r="75" spans="1:2" x14ac:dyDescent="0.25">
      <c r="A75" t="s">
        <v>685</v>
      </c>
      <c r="B75" t="s">
        <v>2685</v>
      </c>
    </row>
    <row r="76" spans="1:2" x14ac:dyDescent="0.25">
      <c r="A76" t="s">
        <v>686</v>
      </c>
      <c r="B76" t="s">
        <v>2686</v>
      </c>
    </row>
    <row r="77" spans="1:2" x14ac:dyDescent="0.25">
      <c r="A77" t="s">
        <v>687</v>
      </c>
      <c r="B77" t="s">
        <v>2687</v>
      </c>
    </row>
    <row r="78" spans="1:2" x14ac:dyDescent="0.25">
      <c r="A78" t="s">
        <v>688</v>
      </c>
      <c r="B78" t="s">
        <v>2688</v>
      </c>
    </row>
    <row r="79" spans="1:2" x14ac:dyDescent="0.25">
      <c r="A79" t="s">
        <v>689</v>
      </c>
      <c r="B79" t="s">
        <v>2689</v>
      </c>
    </row>
    <row r="80" spans="1:2" x14ac:dyDescent="0.25">
      <c r="A80" t="s">
        <v>455</v>
      </c>
      <c r="B80" t="s">
        <v>1796</v>
      </c>
    </row>
    <row r="81" spans="1:2" x14ac:dyDescent="0.25">
      <c r="A81" t="s">
        <v>889</v>
      </c>
      <c r="B81" t="s">
        <v>2146</v>
      </c>
    </row>
    <row r="82" spans="1:2" x14ac:dyDescent="0.25">
      <c r="A82" t="s">
        <v>451</v>
      </c>
      <c r="B82" t="s">
        <v>2690</v>
      </c>
    </row>
    <row r="83" spans="1:2" x14ac:dyDescent="0.25">
      <c r="A83" t="s">
        <v>667</v>
      </c>
      <c r="B83" t="s">
        <v>1797</v>
      </c>
    </row>
    <row r="84" spans="1:2" x14ac:dyDescent="0.25">
      <c r="A84" t="s">
        <v>892</v>
      </c>
      <c r="B84" t="s">
        <v>2147</v>
      </c>
    </row>
    <row r="85" spans="1:2" x14ac:dyDescent="0.25">
      <c r="A85" t="s">
        <v>452</v>
      </c>
      <c r="B85" t="s">
        <v>2691</v>
      </c>
    </row>
    <row r="86" spans="1:2" x14ac:dyDescent="0.25">
      <c r="A86" t="s">
        <v>668</v>
      </c>
      <c r="B86" t="s">
        <v>1798</v>
      </c>
    </row>
    <row r="87" spans="1:2" x14ac:dyDescent="0.25">
      <c r="A87" t="s">
        <v>893</v>
      </c>
      <c r="B87" t="s">
        <v>2148</v>
      </c>
    </row>
    <row r="88" spans="1:2" x14ac:dyDescent="0.25">
      <c r="A88" t="s">
        <v>960</v>
      </c>
      <c r="B88" t="s">
        <v>2692</v>
      </c>
    </row>
    <row r="89" spans="1:2" x14ac:dyDescent="0.25">
      <c r="A89" t="s">
        <v>669</v>
      </c>
      <c r="B89" t="s">
        <v>1799</v>
      </c>
    </row>
    <row r="90" spans="1:2" x14ac:dyDescent="0.25">
      <c r="A90" t="s">
        <v>894</v>
      </c>
      <c r="B90" t="s">
        <v>2149</v>
      </c>
    </row>
    <row r="91" spans="1:2" x14ac:dyDescent="0.25">
      <c r="A91" t="s">
        <v>961</v>
      </c>
      <c r="B91" t="s">
        <v>2693</v>
      </c>
    </row>
    <row r="92" spans="1:2" x14ac:dyDescent="0.25">
      <c r="A92" t="s">
        <v>670</v>
      </c>
      <c r="B92" t="s">
        <v>1800</v>
      </c>
    </row>
    <row r="93" spans="1:2" x14ac:dyDescent="0.25">
      <c r="A93" t="s">
        <v>895</v>
      </c>
      <c r="B93" t="s">
        <v>2150</v>
      </c>
    </row>
    <row r="94" spans="1:2" x14ac:dyDescent="0.25">
      <c r="A94" t="s">
        <v>962</v>
      </c>
      <c r="B94" t="s">
        <v>2694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695</v>
      </c>
    </row>
    <row r="110" spans="1:2" x14ac:dyDescent="0.25">
      <c r="A110" t="s">
        <v>58</v>
      </c>
      <c r="B110" t="s">
        <v>697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1410</v>
      </c>
    </row>
    <row r="113" spans="1:2" x14ac:dyDescent="0.25">
      <c r="A113" t="s">
        <v>73</v>
      </c>
      <c r="B113" t="s">
        <v>1220</v>
      </c>
    </row>
    <row r="114" spans="1:2" x14ac:dyDescent="0.25">
      <c r="A114" t="s">
        <v>75</v>
      </c>
      <c r="B114" t="s">
        <v>1222</v>
      </c>
    </row>
    <row r="115" spans="1:2" x14ac:dyDescent="0.25">
      <c r="A115" t="s">
        <v>78</v>
      </c>
      <c r="B115" t="s">
        <v>1224</v>
      </c>
    </row>
    <row r="116" spans="1:2" x14ac:dyDescent="0.25">
      <c r="A116" t="s">
        <v>81</v>
      </c>
      <c r="B116" t="s">
        <v>1226</v>
      </c>
    </row>
    <row r="117" spans="1:2" x14ac:dyDescent="0.25">
      <c r="A117" t="s">
        <v>84</v>
      </c>
      <c r="B117" t="s">
        <v>2643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693</v>
      </c>
    </row>
    <row r="120" spans="1:2" x14ac:dyDescent="0.25">
      <c r="A120" t="s">
        <v>54</v>
      </c>
      <c r="B120" t="s">
        <v>694</v>
      </c>
    </row>
    <row r="121" spans="1:2" x14ac:dyDescent="0.25">
      <c r="A121" t="s">
        <v>57</v>
      </c>
      <c r="B121" t="s">
        <v>696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1409</v>
      </c>
    </row>
    <row r="124" spans="1:2" x14ac:dyDescent="0.25">
      <c r="A124" t="s">
        <v>72</v>
      </c>
      <c r="B124" t="s">
        <v>1219</v>
      </c>
    </row>
    <row r="125" spans="1:2" x14ac:dyDescent="0.25">
      <c r="A125" t="s">
        <v>74</v>
      </c>
      <c r="B125" t="s">
        <v>1221</v>
      </c>
    </row>
    <row r="126" spans="1:2" x14ac:dyDescent="0.25">
      <c r="A126" t="s">
        <v>77</v>
      </c>
      <c r="B126" t="s">
        <v>1223</v>
      </c>
    </row>
    <row r="127" spans="1:2" x14ac:dyDescent="0.25">
      <c r="A127" t="s">
        <v>80</v>
      </c>
      <c r="B127" t="s">
        <v>1225</v>
      </c>
    </row>
    <row r="128" spans="1:2" x14ac:dyDescent="0.25">
      <c r="A128" t="s">
        <v>83</v>
      </c>
      <c r="B128" t="s">
        <v>2644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1030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1031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1817</v>
      </c>
    </row>
    <row r="145" spans="1:2" x14ac:dyDescent="0.25">
      <c r="A145" t="s">
        <v>128</v>
      </c>
      <c r="B145" t="s">
        <v>2167</v>
      </c>
    </row>
    <row r="146" spans="1:2" x14ac:dyDescent="0.25">
      <c r="A146" t="s">
        <v>147</v>
      </c>
      <c r="B146" t="s">
        <v>1818</v>
      </c>
    </row>
    <row r="147" spans="1:2" x14ac:dyDescent="0.25">
      <c r="A147" t="s">
        <v>132</v>
      </c>
      <c r="B147" t="s">
        <v>2168</v>
      </c>
    </row>
    <row r="148" spans="1:2" x14ac:dyDescent="0.25">
      <c r="A148" t="s">
        <v>148</v>
      </c>
      <c r="B148" t="s">
        <v>1816</v>
      </c>
    </row>
    <row r="149" spans="1:2" x14ac:dyDescent="0.25">
      <c r="A149" t="s">
        <v>131</v>
      </c>
      <c r="B149" t="s">
        <v>2711</v>
      </c>
    </row>
    <row r="150" spans="1:2" x14ac:dyDescent="0.25">
      <c r="A150" t="s">
        <v>129</v>
      </c>
      <c r="B150" t="s">
        <v>2712</v>
      </c>
    </row>
    <row r="151" spans="1:2" x14ac:dyDescent="0.25">
      <c r="A151" t="s">
        <v>133</v>
      </c>
      <c r="B151" t="s">
        <v>2713</v>
      </c>
    </row>
    <row r="152" spans="1:2" x14ac:dyDescent="0.25">
      <c r="A152" t="s">
        <v>130</v>
      </c>
      <c r="B152" t="s">
        <v>2166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1442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1448</v>
      </c>
    </row>
    <row r="168" spans="1:2" x14ac:dyDescent="0.25">
      <c r="A168" t="s">
        <v>58</v>
      </c>
      <c r="B168" t="s">
        <v>1446</v>
      </c>
    </row>
    <row r="169" spans="1:2" x14ac:dyDescent="0.25">
      <c r="A169" t="s">
        <v>55</v>
      </c>
      <c r="B169" t="s">
        <v>1444</v>
      </c>
    </row>
    <row r="170" spans="1:2" x14ac:dyDescent="0.25">
      <c r="A170" t="s">
        <v>94</v>
      </c>
      <c r="B170" t="s">
        <v>1556</v>
      </c>
    </row>
    <row r="171" spans="1:2" x14ac:dyDescent="0.25">
      <c r="A171" t="s">
        <v>133</v>
      </c>
      <c r="B171" t="s">
        <v>1557</v>
      </c>
    </row>
    <row r="172" spans="1:2" x14ac:dyDescent="0.25">
      <c r="A172" t="s">
        <v>70</v>
      </c>
      <c r="B172" t="s">
        <v>1450</v>
      </c>
    </row>
    <row r="173" spans="1:2" x14ac:dyDescent="0.25">
      <c r="A173" t="s">
        <v>67</v>
      </c>
      <c r="B173" t="s">
        <v>1447</v>
      </c>
    </row>
    <row r="174" spans="1:2" x14ac:dyDescent="0.25">
      <c r="A174" t="s">
        <v>57</v>
      </c>
      <c r="B174" t="s">
        <v>1445</v>
      </c>
    </row>
    <row r="175" spans="1:2" x14ac:dyDescent="0.25">
      <c r="A175" t="s">
        <v>54</v>
      </c>
      <c r="B175" t="s">
        <v>1443</v>
      </c>
    </row>
    <row r="176" spans="1:2" x14ac:dyDescent="0.25">
      <c r="A176" t="s">
        <v>93</v>
      </c>
      <c r="B176" t="s">
        <v>1558</v>
      </c>
    </row>
    <row r="177" spans="1:2" x14ac:dyDescent="0.25">
      <c r="A177" t="s">
        <v>129</v>
      </c>
      <c r="B177" t="s">
        <v>1559</v>
      </c>
    </row>
    <row r="178" spans="1:2" x14ac:dyDescent="0.25">
      <c r="A178" t="s">
        <v>71</v>
      </c>
      <c r="B178" t="s">
        <v>1449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1982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1983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1984</v>
      </c>
    </row>
    <row r="194" spans="1:2" x14ac:dyDescent="0.25">
      <c r="A194" t="s">
        <v>93</v>
      </c>
      <c r="B194" t="s">
        <v>1698</v>
      </c>
    </row>
    <row r="195" spans="1:2" x14ac:dyDescent="0.25">
      <c r="A195" t="s">
        <v>131</v>
      </c>
      <c r="B195" t="s">
        <v>1562</v>
      </c>
    </row>
    <row r="196" spans="1:2" x14ac:dyDescent="0.25">
      <c r="A196" t="s">
        <v>55</v>
      </c>
      <c r="B196" t="s">
        <v>1985</v>
      </c>
    </row>
    <row r="197" spans="1:2" x14ac:dyDescent="0.25">
      <c r="A197" t="s">
        <v>94</v>
      </c>
      <c r="B197" t="s">
        <v>1699</v>
      </c>
    </row>
    <row r="198" spans="1:2" x14ac:dyDescent="0.25">
      <c r="A198" t="s">
        <v>153</v>
      </c>
      <c r="B198" t="s">
        <v>1564</v>
      </c>
    </row>
    <row r="199" spans="1:2" x14ac:dyDescent="0.25">
      <c r="A199" t="s">
        <v>558</v>
      </c>
      <c r="B199" t="s">
        <v>2458</v>
      </c>
    </row>
    <row r="200" spans="1:2" x14ac:dyDescent="0.25">
      <c r="A200" t="s">
        <v>104</v>
      </c>
      <c r="B200" t="s">
        <v>1989</v>
      </c>
    </row>
    <row r="201" spans="1:2" x14ac:dyDescent="0.25">
      <c r="A201" t="s">
        <v>154</v>
      </c>
      <c r="B201" t="s">
        <v>1747</v>
      </c>
    </row>
    <row r="202" spans="1:2" x14ac:dyDescent="0.25">
      <c r="A202" t="s">
        <v>559</v>
      </c>
      <c r="B202" t="s">
        <v>2465</v>
      </c>
    </row>
    <row r="203" spans="1:2" x14ac:dyDescent="0.25">
      <c r="A203" t="s">
        <v>105</v>
      </c>
      <c r="B203" t="s">
        <v>1992</v>
      </c>
    </row>
    <row r="204" spans="1:2" x14ac:dyDescent="0.25">
      <c r="A204" t="s">
        <v>138</v>
      </c>
      <c r="B204" t="s">
        <v>1745</v>
      </c>
    </row>
    <row r="205" spans="1:2" x14ac:dyDescent="0.25">
      <c r="A205" t="s">
        <v>560</v>
      </c>
      <c r="B205" t="s">
        <v>2466</v>
      </c>
    </row>
    <row r="206" spans="1:2" x14ac:dyDescent="0.25">
      <c r="A206" t="s">
        <v>64</v>
      </c>
      <c r="B206" t="s">
        <v>1993</v>
      </c>
    </row>
    <row r="207" spans="1:2" x14ac:dyDescent="0.25">
      <c r="A207" t="s">
        <v>291</v>
      </c>
      <c r="B207" t="s">
        <v>1748</v>
      </c>
    </row>
    <row r="208" spans="1:2" x14ac:dyDescent="0.25">
      <c r="A208" t="s">
        <v>675</v>
      </c>
      <c r="B208" t="s">
        <v>2467</v>
      </c>
    </row>
    <row r="209" spans="1:2" x14ac:dyDescent="0.25">
      <c r="A209" t="s">
        <v>99</v>
      </c>
      <c r="B209" t="s">
        <v>1991</v>
      </c>
    </row>
    <row r="210" spans="1:2" x14ac:dyDescent="0.25">
      <c r="A210" t="s">
        <v>139</v>
      </c>
      <c r="B210" t="s">
        <v>1750</v>
      </c>
    </row>
    <row r="211" spans="1:2" x14ac:dyDescent="0.25">
      <c r="A211" t="s">
        <v>97</v>
      </c>
      <c r="B211" t="s">
        <v>1702</v>
      </c>
    </row>
    <row r="212" spans="1:2" x14ac:dyDescent="0.25">
      <c r="A212" t="s">
        <v>140</v>
      </c>
      <c r="B212" t="s">
        <v>1752</v>
      </c>
    </row>
    <row r="213" spans="1:2" x14ac:dyDescent="0.25">
      <c r="A213" t="s">
        <v>100</v>
      </c>
      <c r="B213" t="s">
        <v>1990</v>
      </c>
    </row>
    <row r="214" spans="1:2" x14ac:dyDescent="0.25">
      <c r="A214" t="s">
        <v>63</v>
      </c>
      <c r="B214" t="s">
        <v>1988</v>
      </c>
    </row>
    <row r="215" spans="1:2" x14ac:dyDescent="0.25">
      <c r="A215" t="s">
        <v>129</v>
      </c>
      <c r="B215" t="s">
        <v>1560</v>
      </c>
    </row>
    <row r="216" spans="1:2" x14ac:dyDescent="0.25">
      <c r="A216" t="s">
        <v>96</v>
      </c>
      <c r="B216" t="s">
        <v>1701</v>
      </c>
    </row>
    <row r="217" spans="1:2" x14ac:dyDescent="0.25">
      <c r="A217" t="s">
        <v>133</v>
      </c>
      <c r="B217" t="s">
        <v>1561</v>
      </c>
    </row>
    <row r="218" spans="1:2" x14ac:dyDescent="0.25">
      <c r="A218" t="s">
        <v>56</v>
      </c>
      <c r="B218" t="s">
        <v>1986</v>
      </c>
    </row>
    <row r="219" spans="1:2" x14ac:dyDescent="0.25">
      <c r="A219" t="s">
        <v>95</v>
      </c>
      <c r="B219" t="s">
        <v>1700</v>
      </c>
    </row>
    <row r="220" spans="1:2" x14ac:dyDescent="0.25">
      <c r="A220" t="s">
        <v>221</v>
      </c>
      <c r="B220" t="s">
        <v>2459</v>
      </c>
    </row>
    <row r="221" spans="1:2" x14ac:dyDescent="0.25">
      <c r="A221" t="s">
        <v>62</v>
      </c>
      <c r="B221" t="s">
        <v>1987</v>
      </c>
    </row>
    <row r="222" spans="1:2" x14ac:dyDescent="0.25">
      <c r="A222" t="s">
        <v>135</v>
      </c>
      <c r="B222" t="s">
        <v>1563</v>
      </c>
    </row>
    <row r="223" spans="1:2" x14ac:dyDescent="0.25">
      <c r="A223" t="s">
        <v>57</v>
      </c>
      <c r="B223" t="s">
        <v>2460</v>
      </c>
    </row>
    <row r="224" spans="1:2" x14ac:dyDescent="0.25">
      <c r="A224" t="s">
        <v>58</v>
      </c>
      <c r="B224" t="s">
        <v>2461</v>
      </c>
    </row>
    <row r="225" spans="1:2" x14ac:dyDescent="0.25">
      <c r="A225" t="s">
        <v>59</v>
      </c>
      <c r="B225" t="s">
        <v>2462</v>
      </c>
    </row>
    <row r="226" spans="1:2" x14ac:dyDescent="0.25">
      <c r="A226" t="s">
        <v>537</v>
      </c>
      <c r="B226" t="s">
        <v>2463</v>
      </c>
    </row>
    <row r="227" spans="1:2" x14ac:dyDescent="0.25">
      <c r="A227" t="s">
        <v>220</v>
      </c>
      <c r="B227" t="s">
        <v>2464</v>
      </c>
    </row>
    <row r="228" spans="1:2" x14ac:dyDescent="0.25">
      <c r="A228" t="s">
        <v>106</v>
      </c>
      <c r="B228" t="s">
        <v>1753</v>
      </c>
    </row>
    <row r="229" spans="1:2" x14ac:dyDescent="0.25">
      <c r="A229" t="s">
        <v>103</v>
      </c>
      <c r="B229" t="s">
        <v>1751</v>
      </c>
    </row>
    <row r="230" spans="1:2" x14ac:dyDescent="0.25">
      <c r="A230" t="s">
        <v>102</v>
      </c>
      <c r="B230" t="s">
        <v>1746</v>
      </c>
    </row>
    <row r="231" spans="1:2" x14ac:dyDescent="0.25">
      <c r="A231" t="s">
        <v>101</v>
      </c>
      <c r="B231" t="s">
        <v>1744</v>
      </c>
    </row>
    <row r="232" spans="1:2" x14ac:dyDescent="0.25">
      <c r="A232" t="s">
        <v>98</v>
      </c>
      <c r="B232" t="s">
        <v>1749</v>
      </c>
    </row>
    <row r="233" spans="1:2" x14ac:dyDescent="0.25">
      <c r="A233" t="s">
        <v>1073</v>
      </c>
      <c r="B233" t="s">
        <v>1756</v>
      </c>
    </row>
    <row r="234" spans="1:2" x14ac:dyDescent="0.25">
      <c r="A234" t="s">
        <v>141</v>
      </c>
      <c r="B234" t="s">
        <v>1754</v>
      </c>
    </row>
    <row r="235" spans="1:2" x14ac:dyDescent="0.25">
      <c r="A235" t="s">
        <v>107</v>
      </c>
      <c r="B235" t="s">
        <v>1755</v>
      </c>
    </row>
    <row r="236" spans="1:2" x14ac:dyDescent="0.25">
      <c r="A236" t="s">
        <v>109</v>
      </c>
      <c r="B236" t="s">
        <v>1994</v>
      </c>
    </row>
    <row r="237" spans="1:2" x14ac:dyDescent="0.25">
      <c r="A237" t="s">
        <v>676</v>
      </c>
      <c r="B237" t="s">
        <v>2468</v>
      </c>
    </row>
    <row r="238" spans="1:2" x14ac:dyDescent="0.25">
      <c r="A238" t="s">
        <v>108</v>
      </c>
      <c r="B238" t="s">
        <v>1757</v>
      </c>
    </row>
    <row r="239" spans="1:2" x14ac:dyDescent="0.25">
      <c r="A239" t="s">
        <v>110</v>
      </c>
      <c r="B239" t="s">
        <v>1995</v>
      </c>
    </row>
    <row r="240" spans="1:2" x14ac:dyDescent="0.25">
      <c r="A240" t="s">
        <v>677</v>
      </c>
      <c r="B240" t="s">
        <v>2469</v>
      </c>
    </row>
    <row r="241" spans="1:2" x14ac:dyDescent="0.25">
      <c r="A241" t="s">
        <v>674</v>
      </c>
      <c r="B241" t="s">
        <v>1968</v>
      </c>
    </row>
    <row r="242" spans="1:2" x14ac:dyDescent="0.25">
      <c r="A242" t="s">
        <v>111</v>
      </c>
      <c r="B242" t="s">
        <v>1969</v>
      </c>
    </row>
    <row r="243" spans="1:2" x14ac:dyDescent="0.25">
      <c r="A243" t="s">
        <v>65</v>
      </c>
      <c r="B243" t="s">
        <v>1996</v>
      </c>
    </row>
    <row r="244" spans="1:2" x14ac:dyDescent="0.25">
      <c r="A244" t="s">
        <v>678</v>
      </c>
      <c r="B244" t="s">
        <v>2470</v>
      </c>
    </row>
    <row r="245" spans="1:2" x14ac:dyDescent="0.25">
      <c r="A245" t="s">
        <v>1077</v>
      </c>
      <c r="B245" t="s">
        <v>1970</v>
      </c>
    </row>
    <row r="246" spans="1:2" x14ac:dyDescent="0.25">
      <c r="A246" t="s">
        <v>112</v>
      </c>
      <c r="B246" t="s">
        <v>1971</v>
      </c>
    </row>
    <row r="247" spans="1:2" x14ac:dyDescent="0.25">
      <c r="A247" t="s">
        <v>114</v>
      </c>
      <c r="B247" t="s">
        <v>1997</v>
      </c>
    </row>
    <row r="248" spans="1:2" x14ac:dyDescent="0.25">
      <c r="A248" t="s">
        <v>679</v>
      </c>
      <c r="B248" t="s">
        <v>2471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1032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1033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1703</v>
      </c>
    </row>
    <row r="264" spans="1:2" x14ac:dyDescent="0.25">
      <c r="A264" t="s">
        <v>94</v>
      </c>
      <c r="B264" t="s">
        <v>1704</v>
      </c>
    </row>
    <row r="265" spans="1:2" x14ac:dyDescent="0.25">
      <c r="A265" t="s">
        <v>95</v>
      </c>
      <c r="B265" t="s">
        <v>1705</v>
      </c>
    </row>
    <row r="266" spans="1:2" x14ac:dyDescent="0.25">
      <c r="A266" t="s">
        <v>54</v>
      </c>
      <c r="B266" t="s">
        <v>1998</v>
      </c>
    </row>
    <row r="267" spans="1:2" x14ac:dyDescent="0.25">
      <c r="A267" t="s">
        <v>55</v>
      </c>
      <c r="B267" t="s">
        <v>1999</v>
      </c>
    </row>
    <row r="268" spans="1:2" x14ac:dyDescent="0.25">
      <c r="A268" t="s">
        <v>56</v>
      </c>
      <c r="B268" t="s">
        <v>2000</v>
      </c>
    </row>
    <row r="269" spans="1:2" x14ac:dyDescent="0.25">
      <c r="A269" t="s">
        <v>96</v>
      </c>
      <c r="B269" t="s">
        <v>1706</v>
      </c>
    </row>
    <row r="270" spans="1:2" x14ac:dyDescent="0.25">
      <c r="A270" t="s">
        <v>97</v>
      </c>
      <c r="B270" t="s">
        <v>1707</v>
      </c>
    </row>
    <row r="271" spans="1:2" x14ac:dyDescent="0.25">
      <c r="A271" t="s">
        <v>98</v>
      </c>
      <c r="B271" t="s">
        <v>1708</v>
      </c>
    </row>
    <row r="272" spans="1:2" x14ac:dyDescent="0.25">
      <c r="A272" t="s">
        <v>62</v>
      </c>
      <c r="B272" t="s">
        <v>2001</v>
      </c>
    </row>
    <row r="273" spans="1:2" x14ac:dyDescent="0.25">
      <c r="A273" t="s">
        <v>99</v>
      </c>
      <c r="B273" t="s">
        <v>2002</v>
      </c>
    </row>
    <row r="274" spans="1:2" x14ac:dyDescent="0.25">
      <c r="A274" t="s">
        <v>100</v>
      </c>
      <c r="B274" t="s">
        <v>2003</v>
      </c>
    </row>
    <row r="275" spans="1:2" x14ac:dyDescent="0.25">
      <c r="A275" t="s">
        <v>101</v>
      </c>
      <c r="B275" t="s">
        <v>1709</v>
      </c>
    </row>
    <row r="276" spans="1:2" x14ac:dyDescent="0.25">
      <c r="A276" t="s">
        <v>102</v>
      </c>
      <c r="B276" t="s">
        <v>1710</v>
      </c>
    </row>
    <row r="277" spans="1:2" x14ac:dyDescent="0.25">
      <c r="A277" t="s">
        <v>103</v>
      </c>
      <c r="B277" t="s">
        <v>1711</v>
      </c>
    </row>
    <row r="278" spans="1:2" x14ac:dyDescent="0.25">
      <c r="A278" t="s">
        <v>63</v>
      </c>
      <c r="B278" t="s">
        <v>2004</v>
      </c>
    </row>
    <row r="279" spans="1:2" x14ac:dyDescent="0.25">
      <c r="A279" t="s">
        <v>104</v>
      </c>
      <c r="B279" t="s">
        <v>2005</v>
      </c>
    </row>
    <row r="280" spans="1:2" x14ac:dyDescent="0.25">
      <c r="A280" t="s">
        <v>105</v>
      </c>
      <c r="B280" t="s">
        <v>2006</v>
      </c>
    </row>
    <row r="281" spans="1:2" x14ac:dyDescent="0.25">
      <c r="A281" t="s">
        <v>57</v>
      </c>
      <c r="B281" t="s">
        <v>2472</v>
      </c>
    </row>
    <row r="282" spans="1:2" x14ac:dyDescent="0.25">
      <c r="A282" t="s">
        <v>58</v>
      </c>
      <c r="B282" t="s">
        <v>2473</v>
      </c>
    </row>
    <row r="283" spans="1:2" x14ac:dyDescent="0.25">
      <c r="A283" t="s">
        <v>59</v>
      </c>
      <c r="B283" t="s">
        <v>2474</v>
      </c>
    </row>
    <row r="284" spans="1:2" x14ac:dyDescent="0.25">
      <c r="A284" t="s">
        <v>537</v>
      </c>
      <c r="B284" t="s">
        <v>2475</v>
      </c>
    </row>
    <row r="285" spans="1:2" x14ac:dyDescent="0.25">
      <c r="A285" t="s">
        <v>220</v>
      </c>
      <c r="B285" t="s">
        <v>2476</v>
      </c>
    </row>
    <row r="286" spans="1:2" x14ac:dyDescent="0.25">
      <c r="A286" t="s">
        <v>221</v>
      </c>
      <c r="B286" t="s">
        <v>2477</v>
      </c>
    </row>
    <row r="287" spans="1:2" x14ac:dyDescent="0.25">
      <c r="A287" t="s">
        <v>558</v>
      </c>
      <c r="B287" t="s">
        <v>2478</v>
      </c>
    </row>
    <row r="288" spans="1:2" x14ac:dyDescent="0.25">
      <c r="A288" t="s">
        <v>559</v>
      </c>
      <c r="B288" t="s">
        <v>2479</v>
      </c>
    </row>
    <row r="289" spans="1:2" x14ac:dyDescent="0.25">
      <c r="A289" t="s">
        <v>560</v>
      </c>
      <c r="B289" t="s">
        <v>2480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1406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1034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664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566</v>
      </c>
    </row>
    <row r="312" spans="1:2" x14ac:dyDescent="0.25">
      <c r="A312" t="s">
        <v>75</v>
      </c>
      <c r="B312" t="s">
        <v>568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570</v>
      </c>
    </row>
    <row r="316" spans="1:2" x14ac:dyDescent="0.25">
      <c r="A316" t="s">
        <v>84</v>
      </c>
      <c r="B316" t="s">
        <v>572</v>
      </c>
    </row>
    <row r="317" spans="1:2" x14ac:dyDescent="0.25">
      <c r="A317" t="s">
        <v>128</v>
      </c>
      <c r="B317" t="s">
        <v>663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565</v>
      </c>
    </row>
    <row r="325" spans="1:2" x14ac:dyDescent="0.25">
      <c r="A325" t="s">
        <v>74</v>
      </c>
      <c r="B325" t="s">
        <v>567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1712</v>
      </c>
    </row>
    <row r="328" spans="1:2" x14ac:dyDescent="0.25">
      <c r="A328" t="s">
        <v>295</v>
      </c>
      <c r="B328" t="s">
        <v>1713</v>
      </c>
    </row>
    <row r="329" spans="1:2" x14ac:dyDescent="0.25">
      <c r="A329" t="s">
        <v>292</v>
      </c>
      <c r="B329" t="s">
        <v>1714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569</v>
      </c>
    </row>
    <row r="332" spans="1:2" x14ac:dyDescent="0.25">
      <c r="A332" t="s">
        <v>83</v>
      </c>
      <c r="B332" t="s">
        <v>571</v>
      </c>
    </row>
    <row r="333" spans="1:2" x14ac:dyDescent="0.25">
      <c r="A333" t="s">
        <v>751</v>
      </c>
      <c r="B333" t="s">
        <v>2007</v>
      </c>
    </row>
    <row r="334" spans="1:2" x14ac:dyDescent="0.25">
      <c r="A334" t="s">
        <v>888</v>
      </c>
      <c r="B334" t="s">
        <v>2481</v>
      </c>
    </row>
    <row r="335" spans="1:2" x14ac:dyDescent="0.25">
      <c r="A335" t="s">
        <v>296</v>
      </c>
      <c r="B335" t="s">
        <v>2008</v>
      </c>
    </row>
    <row r="336" spans="1:2" x14ac:dyDescent="0.25">
      <c r="A336" t="s">
        <v>297</v>
      </c>
      <c r="B336" t="s">
        <v>2482</v>
      </c>
    </row>
    <row r="337" spans="1:2" x14ac:dyDescent="0.25">
      <c r="A337" t="s">
        <v>293</v>
      </c>
      <c r="B337" t="s">
        <v>2009</v>
      </c>
    </row>
    <row r="338" spans="1:2" x14ac:dyDescent="0.25">
      <c r="A338" t="s">
        <v>294</v>
      </c>
      <c r="B338" t="s">
        <v>2483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1035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1353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1572</v>
      </c>
    </row>
    <row r="382" spans="1:2" x14ac:dyDescent="0.25">
      <c r="A382" t="s">
        <v>221</v>
      </c>
      <c r="B382" t="s">
        <v>1573</v>
      </c>
    </row>
    <row r="383" spans="1:2" x14ac:dyDescent="0.25">
      <c r="A383" t="s">
        <v>93</v>
      </c>
      <c r="B383" t="s">
        <v>1507</v>
      </c>
    </row>
    <row r="384" spans="1:2" x14ac:dyDescent="0.25">
      <c r="A384" t="s">
        <v>94</v>
      </c>
      <c r="B384" t="s">
        <v>1508</v>
      </c>
    </row>
    <row r="385" spans="1:2" x14ac:dyDescent="0.25">
      <c r="A385" t="s">
        <v>95</v>
      </c>
      <c r="B385" t="s">
        <v>1509</v>
      </c>
    </row>
    <row r="386" spans="1:2" x14ac:dyDescent="0.25">
      <c r="A386" t="s">
        <v>54</v>
      </c>
      <c r="B386" t="s">
        <v>1510</v>
      </c>
    </row>
    <row r="387" spans="1:2" x14ac:dyDescent="0.25">
      <c r="A387" t="s">
        <v>55</v>
      </c>
      <c r="B387" t="s">
        <v>1511</v>
      </c>
    </row>
    <row r="388" spans="1:2" x14ac:dyDescent="0.25">
      <c r="A388" t="s">
        <v>56</v>
      </c>
      <c r="B388" t="s">
        <v>1512</v>
      </c>
    </row>
    <row r="389" spans="1:2" x14ac:dyDescent="0.25">
      <c r="A389" t="s">
        <v>99</v>
      </c>
      <c r="B389" t="s">
        <v>1569</v>
      </c>
    </row>
    <row r="390" spans="1:2" x14ac:dyDescent="0.25">
      <c r="A390" t="s">
        <v>100</v>
      </c>
      <c r="B390" t="s">
        <v>1570</v>
      </c>
    </row>
    <row r="391" spans="1:2" x14ac:dyDescent="0.25">
      <c r="A391" t="s">
        <v>57</v>
      </c>
      <c r="B391" t="s">
        <v>1513</v>
      </c>
    </row>
    <row r="392" spans="1:2" x14ac:dyDescent="0.25">
      <c r="A392" t="s">
        <v>58</v>
      </c>
      <c r="B392" t="s">
        <v>1514</v>
      </c>
    </row>
    <row r="393" spans="1:2" x14ac:dyDescent="0.25">
      <c r="A393" t="s">
        <v>59</v>
      </c>
      <c r="B393" t="s">
        <v>1515</v>
      </c>
    </row>
    <row r="394" spans="1:2" x14ac:dyDescent="0.25">
      <c r="A394" t="s">
        <v>97</v>
      </c>
      <c r="B394" t="s">
        <v>1566</v>
      </c>
    </row>
    <row r="395" spans="1:2" x14ac:dyDescent="0.25">
      <c r="A395" t="s">
        <v>98</v>
      </c>
      <c r="B395" t="s">
        <v>1567</v>
      </c>
    </row>
    <row r="396" spans="1:2" x14ac:dyDescent="0.25">
      <c r="A396" t="s">
        <v>96</v>
      </c>
      <c r="B396" t="s">
        <v>1565</v>
      </c>
    </row>
    <row r="397" spans="1:2" x14ac:dyDescent="0.25">
      <c r="A397" t="s">
        <v>62</v>
      </c>
      <c r="B397" t="s">
        <v>1568</v>
      </c>
    </row>
    <row r="398" spans="1:2" x14ac:dyDescent="0.25">
      <c r="A398" t="s">
        <v>537</v>
      </c>
      <c r="B398" t="s">
        <v>1571</v>
      </c>
    </row>
    <row r="399" spans="1:2" x14ac:dyDescent="0.25">
      <c r="A399" t="s">
        <v>101</v>
      </c>
      <c r="B399" t="s">
        <v>1831</v>
      </c>
    </row>
    <row r="400" spans="1:2" x14ac:dyDescent="0.25">
      <c r="A400" t="s">
        <v>102</v>
      </c>
      <c r="B400" t="s">
        <v>1832</v>
      </c>
    </row>
    <row r="401" spans="1:2" x14ac:dyDescent="0.25">
      <c r="A401" t="s">
        <v>103</v>
      </c>
      <c r="B401" t="s">
        <v>1833</v>
      </c>
    </row>
    <row r="402" spans="1:2" x14ac:dyDescent="0.25">
      <c r="A402" t="s">
        <v>63</v>
      </c>
      <c r="B402" t="s">
        <v>1834</v>
      </c>
    </row>
    <row r="403" spans="1:2" x14ac:dyDescent="0.25">
      <c r="A403" t="s">
        <v>104</v>
      </c>
      <c r="B403" t="s">
        <v>1835</v>
      </c>
    </row>
    <row r="404" spans="1:2" x14ac:dyDescent="0.25">
      <c r="A404" t="s">
        <v>105</v>
      </c>
      <c r="B404" t="s">
        <v>1836</v>
      </c>
    </row>
    <row r="405" spans="1:2" x14ac:dyDescent="0.25">
      <c r="A405" t="s">
        <v>558</v>
      </c>
      <c r="B405" t="s">
        <v>1837</v>
      </c>
    </row>
    <row r="406" spans="1:2" x14ac:dyDescent="0.25">
      <c r="A406" t="s">
        <v>559</v>
      </c>
      <c r="B406" t="s">
        <v>1838</v>
      </c>
    </row>
    <row r="407" spans="1:2" x14ac:dyDescent="0.25">
      <c r="A407" t="s">
        <v>560</v>
      </c>
      <c r="B407" t="s">
        <v>1839</v>
      </c>
    </row>
    <row r="408" spans="1:2" x14ac:dyDescent="0.25">
      <c r="A408" t="s">
        <v>74</v>
      </c>
      <c r="B408" t="s">
        <v>1840</v>
      </c>
    </row>
    <row r="409" spans="1:2" x14ac:dyDescent="0.25">
      <c r="A409" t="s">
        <v>75</v>
      </c>
      <c r="B409" t="s">
        <v>2224</v>
      </c>
    </row>
    <row r="410" spans="1:2" x14ac:dyDescent="0.25">
      <c r="A410" t="s">
        <v>76</v>
      </c>
      <c r="B410" t="s">
        <v>2762</v>
      </c>
    </row>
    <row r="411" spans="1:2" x14ac:dyDescent="0.25">
      <c r="A411" t="s">
        <v>77</v>
      </c>
      <c r="B411" t="s">
        <v>1841</v>
      </c>
    </row>
    <row r="412" spans="1:2" x14ac:dyDescent="0.25">
      <c r="A412" t="s">
        <v>78</v>
      </c>
      <c r="B412" t="s">
        <v>2225</v>
      </c>
    </row>
    <row r="413" spans="1:2" x14ac:dyDescent="0.25">
      <c r="A413" t="s">
        <v>79</v>
      </c>
      <c r="B413" t="s">
        <v>2763</v>
      </c>
    </row>
    <row r="414" spans="1:2" x14ac:dyDescent="0.25">
      <c r="A414" t="s">
        <v>80</v>
      </c>
      <c r="B414" t="s">
        <v>1842</v>
      </c>
    </row>
    <row r="415" spans="1:2" x14ac:dyDescent="0.25">
      <c r="A415" t="s">
        <v>81</v>
      </c>
      <c r="B415" t="s">
        <v>2226</v>
      </c>
    </row>
    <row r="416" spans="1:2" x14ac:dyDescent="0.25">
      <c r="A416" t="s">
        <v>82</v>
      </c>
      <c r="B416" t="s">
        <v>2764</v>
      </c>
    </row>
    <row r="417" spans="1:2" x14ac:dyDescent="0.25">
      <c r="A417" t="s">
        <v>83</v>
      </c>
      <c r="B417" t="s">
        <v>1843</v>
      </c>
    </row>
    <row r="418" spans="1:2" x14ac:dyDescent="0.25">
      <c r="A418" t="s">
        <v>84</v>
      </c>
      <c r="B418" t="s">
        <v>2227</v>
      </c>
    </row>
    <row r="419" spans="1:2" x14ac:dyDescent="0.25">
      <c r="A419" t="s">
        <v>85</v>
      </c>
      <c r="B419" t="s">
        <v>2765</v>
      </c>
    </row>
    <row r="420" spans="1:2" x14ac:dyDescent="0.25">
      <c r="A420" t="s">
        <v>86</v>
      </c>
      <c r="B420" t="s">
        <v>1844</v>
      </c>
    </row>
    <row r="421" spans="1:2" x14ac:dyDescent="0.25">
      <c r="A421" t="s">
        <v>87</v>
      </c>
      <c r="B421" t="s">
        <v>2228</v>
      </c>
    </row>
    <row r="422" spans="1:2" x14ac:dyDescent="0.25">
      <c r="A422" t="s">
        <v>89</v>
      </c>
      <c r="B422" t="s">
        <v>2766</v>
      </c>
    </row>
    <row r="423" spans="1:2" x14ac:dyDescent="0.25">
      <c r="A423" t="s">
        <v>254</v>
      </c>
      <c r="B423" t="s">
        <v>1845</v>
      </c>
    </row>
    <row r="424" spans="1:2" x14ac:dyDescent="0.25">
      <c r="A424" t="s">
        <v>256</v>
      </c>
      <c r="B424" t="s">
        <v>2229</v>
      </c>
    </row>
    <row r="425" spans="1:2" x14ac:dyDescent="0.25">
      <c r="A425" t="s">
        <v>1354</v>
      </c>
      <c r="B425" t="s">
        <v>2767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1036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1543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1451</v>
      </c>
    </row>
    <row r="441" spans="1:2" x14ac:dyDescent="0.25">
      <c r="A441" t="s">
        <v>55</v>
      </c>
      <c r="B441" t="s">
        <v>1516</v>
      </c>
    </row>
    <row r="442" spans="1:2" x14ac:dyDescent="0.25">
      <c r="A442" t="s">
        <v>56</v>
      </c>
      <c r="B442" t="s">
        <v>1574</v>
      </c>
    </row>
    <row r="443" spans="1:2" x14ac:dyDescent="0.25">
      <c r="A443" t="s">
        <v>57</v>
      </c>
      <c r="B443" t="s">
        <v>1452</v>
      </c>
    </row>
    <row r="444" spans="1:2" x14ac:dyDescent="0.25">
      <c r="A444" t="s">
        <v>58</v>
      </c>
      <c r="B444" t="s">
        <v>1517</v>
      </c>
    </row>
    <row r="445" spans="1:2" x14ac:dyDescent="0.25">
      <c r="A445" t="s">
        <v>59</v>
      </c>
      <c r="B445" t="s">
        <v>1575</v>
      </c>
    </row>
    <row r="446" spans="1:2" x14ac:dyDescent="0.25">
      <c r="A446" t="s">
        <v>67</v>
      </c>
      <c r="B446" t="s">
        <v>1453</v>
      </c>
    </row>
    <row r="447" spans="1:2" x14ac:dyDescent="0.25">
      <c r="A447" t="s">
        <v>68</v>
      </c>
      <c r="B447" t="s">
        <v>1518</v>
      </c>
    </row>
    <row r="448" spans="1:2" x14ac:dyDescent="0.25">
      <c r="A448" t="s">
        <v>69</v>
      </c>
      <c r="B448" t="s">
        <v>1576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1037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1320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1577</v>
      </c>
    </row>
    <row r="464" spans="1:2" x14ac:dyDescent="0.25">
      <c r="A464" t="s">
        <v>133</v>
      </c>
      <c r="B464" t="s">
        <v>1578</v>
      </c>
    </row>
    <row r="465" spans="1:2" x14ac:dyDescent="0.25">
      <c r="A465" t="s">
        <v>131</v>
      </c>
      <c r="B465" t="s">
        <v>1579</v>
      </c>
    </row>
    <row r="466" spans="1:2" x14ac:dyDescent="0.25">
      <c r="A466" t="s">
        <v>93</v>
      </c>
      <c r="B466" t="s">
        <v>1846</v>
      </c>
    </row>
    <row r="467" spans="1:2" x14ac:dyDescent="0.25">
      <c r="A467" t="s">
        <v>94</v>
      </c>
      <c r="B467" t="s">
        <v>1847</v>
      </c>
    </row>
    <row r="468" spans="1:2" x14ac:dyDescent="0.25">
      <c r="A468" t="s">
        <v>95</v>
      </c>
      <c r="B468" t="s">
        <v>1848</v>
      </c>
    </row>
    <row r="469" spans="1:2" x14ac:dyDescent="0.25">
      <c r="A469" t="s">
        <v>54</v>
      </c>
      <c r="B469" t="s">
        <v>2230</v>
      </c>
    </row>
    <row r="470" spans="1:2" x14ac:dyDescent="0.25">
      <c r="A470" t="s">
        <v>55</v>
      </c>
      <c r="B470" t="s">
        <v>2231</v>
      </c>
    </row>
    <row r="471" spans="1:2" x14ac:dyDescent="0.25">
      <c r="A471" t="s">
        <v>56</v>
      </c>
      <c r="B471" t="s">
        <v>2232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1407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1408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2547</v>
      </c>
    </row>
    <row r="489" spans="1:2" x14ac:dyDescent="0.25">
      <c r="A489" t="s">
        <v>58</v>
      </c>
      <c r="B489" t="s">
        <v>2548</v>
      </c>
    </row>
    <row r="490" spans="1:2" x14ac:dyDescent="0.25">
      <c r="A490" t="s">
        <v>70</v>
      </c>
      <c r="B490" t="s">
        <v>2549</v>
      </c>
    </row>
    <row r="491" spans="1:2" x14ac:dyDescent="0.25">
      <c r="A491" t="s">
        <v>73</v>
      </c>
      <c r="B491" t="s">
        <v>2550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1228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2056</v>
      </c>
    </row>
    <row r="501" spans="1:2" x14ac:dyDescent="0.25">
      <c r="A501" t="s">
        <v>57</v>
      </c>
      <c r="B501" t="s">
        <v>2057</v>
      </c>
    </row>
    <row r="502" spans="1:2" x14ac:dyDescent="0.25">
      <c r="A502" t="s">
        <v>71</v>
      </c>
      <c r="B502" t="s">
        <v>2058</v>
      </c>
    </row>
    <row r="503" spans="1:2" x14ac:dyDescent="0.25">
      <c r="A503" t="s">
        <v>72</v>
      </c>
      <c r="B503" t="s">
        <v>2059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1227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1038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1039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2050</v>
      </c>
    </row>
    <row r="525" spans="1:2" x14ac:dyDescent="0.25">
      <c r="A525" t="s">
        <v>133</v>
      </c>
      <c r="B525" t="s">
        <v>2051</v>
      </c>
    </row>
    <row r="526" spans="1:2" x14ac:dyDescent="0.25">
      <c r="A526" t="s">
        <v>93</v>
      </c>
      <c r="B526" t="s">
        <v>2052</v>
      </c>
    </row>
    <row r="527" spans="1:2" x14ac:dyDescent="0.25">
      <c r="A527" t="s">
        <v>94</v>
      </c>
      <c r="B527" t="s">
        <v>2053</v>
      </c>
    </row>
    <row r="528" spans="1:2" x14ac:dyDescent="0.25">
      <c r="A528" t="s">
        <v>154</v>
      </c>
      <c r="B528" t="s">
        <v>1763</v>
      </c>
    </row>
    <row r="529" spans="1:2" x14ac:dyDescent="0.25">
      <c r="A529" t="s">
        <v>291</v>
      </c>
      <c r="B529" t="s">
        <v>1759</v>
      </c>
    </row>
    <row r="530" spans="1:2" x14ac:dyDescent="0.25">
      <c r="A530" t="s">
        <v>138</v>
      </c>
      <c r="B530" t="s">
        <v>1760</v>
      </c>
    </row>
    <row r="531" spans="1:2" x14ac:dyDescent="0.25">
      <c r="A531" t="s">
        <v>139</v>
      </c>
      <c r="B531" t="s">
        <v>1764</v>
      </c>
    </row>
    <row r="532" spans="1:2" x14ac:dyDescent="0.25">
      <c r="A532" t="s">
        <v>140</v>
      </c>
      <c r="B532" t="s">
        <v>1761</v>
      </c>
    </row>
    <row r="533" spans="1:2" x14ac:dyDescent="0.25">
      <c r="A533" t="s">
        <v>141</v>
      </c>
      <c r="B533" t="s">
        <v>1762</v>
      </c>
    </row>
    <row r="534" spans="1:2" x14ac:dyDescent="0.25">
      <c r="A534" t="s">
        <v>1073</v>
      </c>
      <c r="B534" t="s">
        <v>1765</v>
      </c>
    </row>
    <row r="535" spans="1:2" x14ac:dyDescent="0.25">
      <c r="A535" t="s">
        <v>674</v>
      </c>
      <c r="B535" t="s">
        <v>1766</v>
      </c>
    </row>
    <row r="536" spans="1:2" x14ac:dyDescent="0.25">
      <c r="A536" t="s">
        <v>1077</v>
      </c>
      <c r="B536" t="s">
        <v>1767</v>
      </c>
    </row>
    <row r="537" spans="1:2" x14ac:dyDescent="0.25">
      <c r="A537" t="s">
        <v>1078</v>
      </c>
      <c r="B537" t="s">
        <v>1768</v>
      </c>
    </row>
    <row r="538" spans="1:2" x14ac:dyDescent="0.25">
      <c r="A538" t="s">
        <v>98</v>
      </c>
      <c r="B538" t="s">
        <v>2054</v>
      </c>
    </row>
    <row r="539" spans="1:2" x14ac:dyDescent="0.25">
      <c r="A539" t="s">
        <v>100</v>
      </c>
      <c r="B539" t="s">
        <v>2552</v>
      </c>
    </row>
    <row r="540" spans="1:2" x14ac:dyDescent="0.25">
      <c r="A540" t="s">
        <v>101</v>
      </c>
      <c r="B540" t="s">
        <v>2050</v>
      </c>
    </row>
    <row r="541" spans="1:2" x14ac:dyDescent="0.25">
      <c r="A541" t="s">
        <v>63</v>
      </c>
      <c r="B541" t="s">
        <v>2553</v>
      </c>
    </row>
    <row r="542" spans="1:2" x14ac:dyDescent="0.25">
      <c r="A542" t="s">
        <v>102</v>
      </c>
      <c r="B542" t="s">
        <v>2051</v>
      </c>
    </row>
    <row r="543" spans="1:2" x14ac:dyDescent="0.25">
      <c r="A543" t="s">
        <v>104</v>
      </c>
      <c r="B543" t="s">
        <v>2554</v>
      </c>
    </row>
    <row r="544" spans="1:2" x14ac:dyDescent="0.25">
      <c r="A544" t="s">
        <v>103</v>
      </c>
      <c r="B544" t="s">
        <v>2055</v>
      </c>
    </row>
    <row r="545" spans="1:2" x14ac:dyDescent="0.25">
      <c r="A545" t="s">
        <v>105</v>
      </c>
      <c r="B545" t="s">
        <v>2555</v>
      </c>
    </row>
    <row r="546" spans="1:2" x14ac:dyDescent="0.25">
      <c r="A546" t="s">
        <v>106</v>
      </c>
      <c r="B546" t="s">
        <v>2052</v>
      </c>
    </row>
    <row r="547" spans="1:2" x14ac:dyDescent="0.25">
      <c r="A547" t="s">
        <v>64</v>
      </c>
      <c r="B547" t="s">
        <v>2556</v>
      </c>
    </row>
    <row r="548" spans="1:2" x14ac:dyDescent="0.25">
      <c r="A548" t="s">
        <v>107</v>
      </c>
      <c r="B548" t="s">
        <v>2053</v>
      </c>
    </row>
    <row r="549" spans="1:2" x14ac:dyDescent="0.25">
      <c r="A549" t="s">
        <v>109</v>
      </c>
      <c r="B549" t="s">
        <v>2557</v>
      </c>
    </row>
    <row r="550" spans="1:2" x14ac:dyDescent="0.25">
      <c r="A550" t="s">
        <v>108</v>
      </c>
      <c r="B550" t="s">
        <v>2056</v>
      </c>
    </row>
    <row r="551" spans="1:2" x14ac:dyDescent="0.25">
      <c r="A551" t="s">
        <v>110</v>
      </c>
      <c r="B551" t="s">
        <v>2558</v>
      </c>
    </row>
    <row r="552" spans="1:2" x14ac:dyDescent="0.25">
      <c r="A552" t="s">
        <v>111</v>
      </c>
      <c r="B552" t="s">
        <v>2057</v>
      </c>
    </row>
    <row r="553" spans="1:2" x14ac:dyDescent="0.25">
      <c r="A553" t="s">
        <v>65</v>
      </c>
      <c r="B553" t="s">
        <v>2559</v>
      </c>
    </row>
    <row r="554" spans="1:2" x14ac:dyDescent="0.25">
      <c r="A554" t="s">
        <v>112</v>
      </c>
      <c r="B554" t="s">
        <v>2058</v>
      </c>
    </row>
    <row r="555" spans="1:2" x14ac:dyDescent="0.25">
      <c r="A555" t="s">
        <v>114</v>
      </c>
      <c r="B555" t="s">
        <v>2560</v>
      </c>
    </row>
    <row r="556" spans="1:2" x14ac:dyDescent="0.25">
      <c r="A556" t="s">
        <v>113</v>
      </c>
      <c r="B556" t="s">
        <v>2059</v>
      </c>
    </row>
    <row r="557" spans="1:2" x14ac:dyDescent="0.25">
      <c r="A557" t="s">
        <v>115</v>
      </c>
      <c r="B557" t="s">
        <v>2561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1230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1229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2497</v>
      </c>
    </row>
    <row r="601" spans="1:2" x14ac:dyDescent="0.25">
      <c r="A601" t="s">
        <v>129</v>
      </c>
      <c r="B601" t="s">
        <v>2498</v>
      </c>
    </row>
    <row r="602" spans="1:2" x14ac:dyDescent="0.25">
      <c r="A602" t="s">
        <v>93</v>
      </c>
      <c r="B602" t="s">
        <v>2499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1040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1041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2084</v>
      </c>
    </row>
    <row r="618" spans="1:2" x14ac:dyDescent="0.25">
      <c r="A618" t="s">
        <v>102</v>
      </c>
      <c r="B618" t="s">
        <v>2085</v>
      </c>
    </row>
    <row r="619" spans="1:2" x14ac:dyDescent="0.25">
      <c r="A619" t="s">
        <v>101</v>
      </c>
      <c r="B619" t="s">
        <v>2086</v>
      </c>
    </row>
    <row r="620" spans="1:2" x14ac:dyDescent="0.25">
      <c r="A620" t="s">
        <v>98</v>
      </c>
      <c r="B620" t="s">
        <v>2078</v>
      </c>
    </row>
    <row r="621" spans="1:2" x14ac:dyDescent="0.25">
      <c r="A621" t="s">
        <v>97</v>
      </c>
      <c r="B621" t="s">
        <v>2079</v>
      </c>
    </row>
    <row r="622" spans="1:2" x14ac:dyDescent="0.25">
      <c r="A622" t="s">
        <v>96</v>
      </c>
      <c r="B622" t="s">
        <v>2080</v>
      </c>
    </row>
    <row r="623" spans="1:2" x14ac:dyDescent="0.25">
      <c r="A623" t="s">
        <v>95</v>
      </c>
      <c r="B623" t="s">
        <v>2081</v>
      </c>
    </row>
    <row r="624" spans="1:2" x14ac:dyDescent="0.25">
      <c r="A624" t="s">
        <v>94</v>
      </c>
      <c r="B624" t="s">
        <v>2082</v>
      </c>
    </row>
    <row r="625" spans="1:2" x14ac:dyDescent="0.25">
      <c r="A625" t="s">
        <v>93</v>
      </c>
      <c r="B625" t="s">
        <v>2083</v>
      </c>
    </row>
    <row r="626" spans="1:2" x14ac:dyDescent="0.25">
      <c r="A626" t="s">
        <v>139</v>
      </c>
      <c r="B626" t="s">
        <v>1775</v>
      </c>
    </row>
    <row r="627" spans="1:2" x14ac:dyDescent="0.25">
      <c r="A627" t="s">
        <v>138</v>
      </c>
      <c r="B627" t="s">
        <v>1776</v>
      </c>
    </row>
    <row r="628" spans="1:2" x14ac:dyDescent="0.25">
      <c r="A628" t="s">
        <v>291</v>
      </c>
      <c r="B628" t="s">
        <v>1777</v>
      </c>
    </row>
    <row r="629" spans="1:2" x14ac:dyDescent="0.25">
      <c r="A629" t="s">
        <v>154</v>
      </c>
      <c r="B629" t="s">
        <v>1772</v>
      </c>
    </row>
    <row r="630" spans="1:2" x14ac:dyDescent="0.25">
      <c r="A630" t="s">
        <v>153</v>
      </c>
      <c r="B630" t="s">
        <v>1773</v>
      </c>
    </row>
    <row r="631" spans="1:2" x14ac:dyDescent="0.25">
      <c r="A631" t="s">
        <v>135</v>
      </c>
      <c r="B631" t="s">
        <v>1774</v>
      </c>
    </row>
    <row r="632" spans="1:2" x14ac:dyDescent="0.25">
      <c r="A632" t="s">
        <v>131</v>
      </c>
      <c r="B632" t="s">
        <v>1769</v>
      </c>
    </row>
    <row r="633" spans="1:2" x14ac:dyDescent="0.25">
      <c r="A633" t="s">
        <v>133</v>
      </c>
      <c r="B633" t="s">
        <v>1770</v>
      </c>
    </row>
    <row r="634" spans="1:2" x14ac:dyDescent="0.25">
      <c r="A634" t="s">
        <v>129</v>
      </c>
      <c r="B634" t="s">
        <v>1771</v>
      </c>
    </row>
    <row r="635" spans="1:2" x14ac:dyDescent="0.25">
      <c r="A635" t="s">
        <v>669</v>
      </c>
      <c r="B635" t="s">
        <v>2787</v>
      </c>
    </row>
    <row r="636" spans="1:2" x14ac:dyDescent="0.25">
      <c r="A636" t="s">
        <v>1355</v>
      </c>
      <c r="B636" t="s">
        <v>2788</v>
      </c>
    </row>
    <row r="637" spans="1:2" x14ac:dyDescent="0.25">
      <c r="A637" t="s">
        <v>457</v>
      </c>
      <c r="B637" t="s">
        <v>2789</v>
      </c>
    </row>
    <row r="638" spans="1:2" x14ac:dyDescent="0.25">
      <c r="A638" t="s">
        <v>1356</v>
      </c>
      <c r="B638" t="s">
        <v>2258</v>
      </c>
    </row>
    <row r="639" spans="1:2" x14ac:dyDescent="0.25">
      <c r="A639" t="s">
        <v>294</v>
      </c>
      <c r="B639" t="s">
        <v>2252</v>
      </c>
    </row>
    <row r="640" spans="1:2" x14ac:dyDescent="0.25">
      <c r="A640" t="s">
        <v>235</v>
      </c>
      <c r="B640" t="s">
        <v>2253</v>
      </c>
    </row>
    <row r="641" spans="1:2" x14ac:dyDescent="0.25">
      <c r="A641" t="s">
        <v>1357</v>
      </c>
      <c r="B641" t="s">
        <v>1892</v>
      </c>
    </row>
    <row r="642" spans="1:2" x14ac:dyDescent="0.25">
      <c r="A642" t="s">
        <v>297</v>
      </c>
      <c r="B642" t="s">
        <v>1886</v>
      </c>
    </row>
    <row r="643" spans="1:2" x14ac:dyDescent="0.25">
      <c r="A643" t="s">
        <v>233</v>
      </c>
      <c r="B643" t="s">
        <v>1887</v>
      </c>
    </row>
    <row r="644" spans="1:2" x14ac:dyDescent="0.25">
      <c r="A644" t="s">
        <v>670</v>
      </c>
      <c r="B644" t="s">
        <v>2790</v>
      </c>
    </row>
    <row r="645" spans="1:2" x14ac:dyDescent="0.25">
      <c r="A645" t="s">
        <v>1358</v>
      </c>
      <c r="B645" t="s">
        <v>2791</v>
      </c>
    </row>
    <row r="646" spans="1:2" x14ac:dyDescent="0.25">
      <c r="A646" t="s">
        <v>459</v>
      </c>
      <c r="B646" t="s">
        <v>2792</v>
      </c>
    </row>
    <row r="647" spans="1:2" x14ac:dyDescent="0.25">
      <c r="A647" t="s">
        <v>1359</v>
      </c>
      <c r="B647" t="s">
        <v>2259</v>
      </c>
    </row>
    <row r="648" spans="1:2" x14ac:dyDescent="0.25">
      <c r="A648" t="s">
        <v>1360</v>
      </c>
      <c r="B648" t="s">
        <v>2254</v>
      </c>
    </row>
    <row r="649" spans="1:2" x14ac:dyDescent="0.25">
      <c r="A649" t="s">
        <v>292</v>
      </c>
      <c r="B649" t="s">
        <v>2255</v>
      </c>
    </row>
    <row r="650" spans="1:2" x14ac:dyDescent="0.25">
      <c r="A650" t="s">
        <v>1361</v>
      </c>
      <c r="B650" t="s">
        <v>1893</v>
      </c>
    </row>
    <row r="651" spans="1:2" x14ac:dyDescent="0.25">
      <c r="A651" t="s">
        <v>1362</v>
      </c>
      <c r="B651" t="s">
        <v>1888</v>
      </c>
    </row>
    <row r="652" spans="1:2" x14ac:dyDescent="0.25">
      <c r="A652" t="s">
        <v>295</v>
      </c>
      <c r="B652" t="s">
        <v>1889</v>
      </c>
    </row>
    <row r="653" spans="1:2" x14ac:dyDescent="0.25">
      <c r="A653" t="s">
        <v>105</v>
      </c>
      <c r="B653" t="s">
        <v>2586</v>
      </c>
    </row>
    <row r="654" spans="1:2" x14ac:dyDescent="0.25">
      <c r="A654" t="s">
        <v>104</v>
      </c>
      <c r="B654" t="s">
        <v>2587</v>
      </c>
    </row>
    <row r="655" spans="1:2" x14ac:dyDescent="0.25">
      <c r="A655" t="s">
        <v>63</v>
      </c>
      <c r="B655" t="s">
        <v>2588</v>
      </c>
    </row>
    <row r="656" spans="1:2" x14ac:dyDescent="0.25">
      <c r="A656" t="s">
        <v>100</v>
      </c>
      <c r="B656" t="s">
        <v>2580</v>
      </c>
    </row>
    <row r="657" spans="1:2" x14ac:dyDescent="0.25">
      <c r="A657" t="s">
        <v>99</v>
      </c>
      <c r="B657" t="s">
        <v>2581</v>
      </c>
    </row>
    <row r="658" spans="1:2" x14ac:dyDescent="0.25">
      <c r="A658" t="s">
        <v>62</v>
      </c>
      <c r="B658" t="s">
        <v>2582</v>
      </c>
    </row>
    <row r="659" spans="1:2" x14ac:dyDescent="0.25">
      <c r="A659" t="s">
        <v>56</v>
      </c>
      <c r="B659" t="s">
        <v>2583</v>
      </c>
    </row>
    <row r="660" spans="1:2" x14ac:dyDescent="0.25">
      <c r="A660" t="s">
        <v>55</v>
      </c>
      <c r="B660" t="s">
        <v>2584</v>
      </c>
    </row>
    <row r="661" spans="1:2" x14ac:dyDescent="0.25">
      <c r="A661" t="s">
        <v>54</v>
      </c>
      <c r="B661" t="s">
        <v>2585</v>
      </c>
    </row>
    <row r="662" spans="1:2" x14ac:dyDescent="0.25">
      <c r="A662" t="s">
        <v>668</v>
      </c>
      <c r="B662" t="s">
        <v>2793</v>
      </c>
    </row>
    <row r="663" spans="1:2" x14ac:dyDescent="0.25">
      <c r="A663" t="s">
        <v>667</v>
      </c>
      <c r="B663" t="s">
        <v>2794</v>
      </c>
    </row>
    <row r="664" spans="1:2" x14ac:dyDescent="0.25">
      <c r="A664" t="s">
        <v>455</v>
      </c>
      <c r="B664" t="s">
        <v>2795</v>
      </c>
    </row>
    <row r="665" spans="1:2" x14ac:dyDescent="0.25">
      <c r="A665" t="s">
        <v>1363</v>
      </c>
      <c r="B665" t="s">
        <v>2260</v>
      </c>
    </row>
    <row r="666" spans="1:2" x14ac:dyDescent="0.25">
      <c r="A666" t="s">
        <v>293</v>
      </c>
      <c r="B666" t="s">
        <v>2256</v>
      </c>
    </row>
    <row r="667" spans="1:2" x14ac:dyDescent="0.25">
      <c r="A667" t="s">
        <v>234</v>
      </c>
      <c r="B667" t="s">
        <v>2257</v>
      </c>
    </row>
    <row r="668" spans="1:2" x14ac:dyDescent="0.25">
      <c r="A668" t="s">
        <v>1364</v>
      </c>
      <c r="B668" t="s">
        <v>1894</v>
      </c>
    </row>
    <row r="669" spans="1:2" x14ac:dyDescent="0.25">
      <c r="A669" t="s">
        <v>296</v>
      </c>
      <c r="B669" t="s">
        <v>1890</v>
      </c>
    </row>
    <row r="670" spans="1:2" x14ac:dyDescent="0.25">
      <c r="A670" t="s">
        <v>232</v>
      </c>
      <c r="B670" t="s">
        <v>1891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556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1042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1630</v>
      </c>
    </row>
    <row r="714" spans="1:2" x14ac:dyDescent="0.25">
      <c r="A714" t="s">
        <v>133</v>
      </c>
      <c r="B714" t="s">
        <v>1631</v>
      </c>
    </row>
    <row r="715" spans="1:2" x14ac:dyDescent="0.25">
      <c r="A715" t="s">
        <v>129</v>
      </c>
      <c r="B715" t="s">
        <v>1632</v>
      </c>
    </row>
    <row r="716" spans="1:2" x14ac:dyDescent="0.25">
      <c r="A716" t="s">
        <v>95</v>
      </c>
      <c r="B716" t="s">
        <v>1908</v>
      </c>
    </row>
    <row r="717" spans="1:2" x14ac:dyDescent="0.25">
      <c r="A717" t="s">
        <v>94</v>
      </c>
      <c r="B717" t="s">
        <v>1909</v>
      </c>
    </row>
    <row r="718" spans="1:2" x14ac:dyDescent="0.25">
      <c r="A718" t="s">
        <v>93</v>
      </c>
      <c r="B718" t="s">
        <v>1910</v>
      </c>
    </row>
    <row r="719" spans="1:2" x14ac:dyDescent="0.25">
      <c r="A719" t="s">
        <v>56</v>
      </c>
      <c r="B719" t="s">
        <v>2314</v>
      </c>
    </row>
    <row r="720" spans="1:2" x14ac:dyDescent="0.25">
      <c r="A720" t="s">
        <v>55</v>
      </c>
      <c r="B720" t="s">
        <v>2315</v>
      </c>
    </row>
    <row r="721" spans="1:2" x14ac:dyDescent="0.25">
      <c r="A721" t="s">
        <v>54</v>
      </c>
      <c r="B721" t="s">
        <v>2316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1043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1365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672</v>
      </c>
      <c r="B772" t="s">
        <v>1778</v>
      </c>
    </row>
    <row r="773" spans="1:2" x14ac:dyDescent="0.25">
      <c r="A773" t="s">
        <v>154</v>
      </c>
      <c r="B773" t="s">
        <v>2100</v>
      </c>
    </row>
    <row r="774" spans="1:2" x14ac:dyDescent="0.25">
      <c r="A774" t="s">
        <v>671</v>
      </c>
      <c r="B774" t="s">
        <v>1779</v>
      </c>
    </row>
    <row r="775" spans="1:2" x14ac:dyDescent="0.25">
      <c r="A775" t="s">
        <v>153</v>
      </c>
      <c r="B775" t="s">
        <v>2101</v>
      </c>
    </row>
    <row r="776" spans="1:2" x14ac:dyDescent="0.25">
      <c r="A776" t="s">
        <v>134</v>
      </c>
      <c r="B776" t="s">
        <v>1780</v>
      </c>
    </row>
    <row r="777" spans="1:2" x14ac:dyDescent="0.25">
      <c r="A777" t="s">
        <v>135</v>
      </c>
      <c r="B777" t="s">
        <v>2102</v>
      </c>
    </row>
    <row r="778" spans="1:2" x14ac:dyDescent="0.25">
      <c r="A778" t="s">
        <v>130</v>
      </c>
      <c r="B778" t="s">
        <v>1781</v>
      </c>
    </row>
    <row r="779" spans="1:2" x14ac:dyDescent="0.25">
      <c r="A779" t="s">
        <v>131</v>
      </c>
      <c r="B779" t="s">
        <v>2103</v>
      </c>
    </row>
    <row r="780" spans="1:2" x14ac:dyDescent="0.25">
      <c r="A780" t="s">
        <v>98</v>
      </c>
      <c r="B780" t="s">
        <v>2605</v>
      </c>
    </row>
    <row r="781" spans="1:2" x14ac:dyDescent="0.25">
      <c r="A781" t="s">
        <v>97</v>
      </c>
      <c r="B781" t="s">
        <v>2606</v>
      </c>
    </row>
    <row r="782" spans="1:2" x14ac:dyDescent="0.25">
      <c r="A782" t="s">
        <v>96</v>
      </c>
      <c r="B782" t="s">
        <v>2607</v>
      </c>
    </row>
    <row r="783" spans="1:2" x14ac:dyDescent="0.25">
      <c r="A783" t="s">
        <v>95</v>
      </c>
      <c r="B783" t="s">
        <v>2602</v>
      </c>
    </row>
    <row r="784" spans="1:2" x14ac:dyDescent="0.25">
      <c r="A784" t="s">
        <v>132</v>
      </c>
      <c r="B784" t="s">
        <v>1782</v>
      </c>
    </row>
    <row r="785" spans="1:2" x14ac:dyDescent="0.25">
      <c r="A785" t="s">
        <v>133</v>
      </c>
      <c r="B785" t="s">
        <v>2104</v>
      </c>
    </row>
    <row r="786" spans="1:2" x14ac:dyDescent="0.25">
      <c r="A786" t="s">
        <v>94</v>
      </c>
      <c r="B786" t="s">
        <v>2603</v>
      </c>
    </row>
    <row r="787" spans="1:2" x14ac:dyDescent="0.25">
      <c r="A787" t="s">
        <v>128</v>
      </c>
      <c r="B787" t="s">
        <v>1783</v>
      </c>
    </row>
    <row r="788" spans="1:2" x14ac:dyDescent="0.25">
      <c r="A788" t="s">
        <v>129</v>
      </c>
      <c r="B788" t="s">
        <v>2105</v>
      </c>
    </row>
    <row r="789" spans="1:2" x14ac:dyDescent="0.25">
      <c r="A789" t="s">
        <v>93</v>
      </c>
      <c r="B789" t="s">
        <v>2604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1044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1366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1784</v>
      </c>
    </row>
    <row r="813" spans="1:2" x14ac:dyDescent="0.25">
      <c r="A813" t="s">
        <v>478</v>
      </c>
      <c r="B813" t="s">
        <v>2608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2106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1045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1367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2609</v>
      </c>
    </row>
    <row r="838" spans="1:2" x14ac:dyDescent="0.25">
      <c r="A838" t="s">
        <v>54</v>
      </c>
      <c r="B838" t="s">
        <v>2610</v>
      </c>
    </row>
    <row r="839" spans="1:2" x14ac:dyDescent="0.25">
      <c r="A839" t="s">
        <v>95</v>
      </c>
      <c r="B839" t="s">
        <v>2109</v>
      </c>
    </row>
    <row r="840" spans="1:2" x14ac:dyDescent="0.25">
      <c r="A840" t="s">
        <v>98</v>
      </c>
      <c r="B840" t="s">
        <v>2113</v>
      </c>
    </row>
    <row r="841" spans="1:2" x14ac:dyDescent="0.25">
      <c r="A841" t="s">
        <v>97</v>
      </c>
      <c r="B841" t="s">
        <v>2114</v>
      </c>
    </row>
    <row r="842" spans="1:2" x14ac:dyDescent="0.25">
      <c r="A842" t="s">
        <v>139</v>
      </c>
      <c r="B842" t="s">
        <v>1792</v>
      </c>
    </row>
    <row r="843" spans="1:2" x14ac:dyDescent="0.25">
      <c r="A843" t="s">
        <v>94</v>
      </c>
      <c r="B843" t="s">
        <v>2107</v>
      </c>
    </row>
    <row r="844" spans="1:2" x14ac:dyDescent="0.25">
      <c r="A844" t="s">
        <v>138</v>
      </c>
      <c r="B844" t="s">
        <v>1787</v>
      </c>
    </row>
    <row r="845" spans="1:2" x14ac:dyDescent="0.25">
      <c r="A845" t="s">
        <v>93</v>
      </c>
      <c r="B845" t="s">
        <v>2108</v>
      </c>
    </row>
    <row r="846" spans="1:2" x14ac:dyDescent="0.25">
      <c r="A846" t="s">
        <v>131</v>
      </c>
      <c r="B846" t="s">
        <v>1791</v>
      </c>
    </row>
    <row r="847" spans="1:2" x14ac:dyDescent="0.25">
      <c r="A847" t="s">
        <v>133</v>
      </c>
      <c r="B847" t="s">
        <v>1785</v>
      </c>
    </row>
    <row r="848" spans="1:2" x14ac:dyDescent="0.25">
      <c r="A848" t="s">
        <v>291</v>
      </c>
      <c r="B848" t="s">
        <v>1788</v>
      </c>
    </row>
    <row r="849" spans="1:2" x14ac:dyDescent="0.25">
      <c r="A849" t="s">
        <v>154</v>
      </c>
      <c r="B849" t="s">
        <v>1789</v>
      </c>
    </row>
    <row r="850" spans="1:2" x14ac:dyDescent="0.25">
      <c r="A850" t="s">
        <v>153</v>
      </c>
      <c r="B850" t="s">
        <v>1790</v>
      </c>
    </row>
    <row r="851" spans="1:2" x14ac:dyDescent="0.25">
      <c r="A851" t="s">
        <v>105</v>
      </c>
      <c r="B851" t="s">
        <v>2613</v>
      </c>
    </row>
    <row r="852" spans="1:2" x14ac:dyDescent="0.25">
      <c r="A852" t="s">
        <v>104</v>
      </c>
      <c r="B852" t="s">
        <v>2614</v>
      </c>
    </row>
    <row r="853" spans="1:2" x14ac:dyDescent="0.25">
      <c r="A853" t="s">
        <v>63</v>
      </c>
      <c r="B853" t="s">
        <v>2615</v>
      </c>
    </row>
    <row r="854" spans="1:2" x14ac:dyDescent="0.25">
      <c r="A854" t="s">
        <v>100</v>
      </c>
      <c r="B854" t="s">
        <v>2616</v>
      </c>
    </row>
    <row r="855" spans="1:2" x14ac:dyDescent="0.25">
      <c r="A855" t="s">
        <v>99</v>
      </c>
      <c r="B855" t="s">
        <v>2611</v>
      </c>
    </row>
    <row r="856" spans="1:2" x14ac:dyDescent="0.25">
      <c r="A856" t="s">
        <v>103</v>
      </c>
      <c r="B856" t="s">
        <v>2110</v>
      </c>
    </row>
    <row r="857" spans="1:2" x14ac:dyDescent="0.25">
      <c r="A857" t="s">
        <v>102</v>
      </c>
      <c r="B857" t="s">
        <v>2111</v>
      </c>
    </row>
    <row r="858" spans="1:2" x14ac:dyDescent="0.25">
      <c r="A858" t="s">
        <v>129</v>
      </c>
      <c r="B858" t="s">
        <v>1786</v>
      </c>
    </row>
    <row r="859" spans="1:2" x14ac:dyDescent="0.25">
      <c r="A859" t="s">
        <v>56</v>
      </c>
      <c r="B859" t="s">
        <v>2612</v>
      </c>
    </row>
    <row r="860" spans="1:2" x14ac:dyDescent="0.25">
      <c r="A860" t="s">
        <v>101</v>
      </c>
      <c r="B860" t="s">
        <v>2112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941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940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1427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1428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1634</v>
      </c>
    </row>
    <row r="898" spans="1:2" x14ac:dyDescent="0.25">
      <c r="A898" t="s">
        <v>93</v>
      </c>
      <c r="B898" t="s">
        <v>1633</v>
      </c>
    </row>
    <row r="899" spans="1:2" x14ac:dyDescent="0.25">
      <c r="A899" t="s">
        <v>54</v>
      </c>
      <c r="B899" t="s">
        <v>1911</v>
      </c>
    </row>
    <row r="900" spans="1:2" x14ac:dyDescent="0.25">
      <c r="A900" t="s">
        <v>62</v>
      </c>
      <c r="B900" t="s">
        <v>1912</v>
      </c>
    </row>
    <row r="901" spans="1:2" x14ac:dyDescent="0.25">
      <c r="A901" t="s">
        <v>57</v>
      </c>
      <c r="B901" t="s">
        <v>2317</v>
      </c>
    </row>
    <row r="902" spans="1:2" x14ac:dyDescent="0.25">
      <c r="A902" t="s">
        <v>537</v>
      </c>
      <c r="B902" t="s">
        <v>2318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1046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1368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2333</v>
      </c>
    </row>
    <row r="938" spans="1:2" x14ac:dyDescent="0.25">
      <c r="A938" t="s">
        <v>135</v>
      </c>
      <c r="B938" t="s">
        <v>1936</v>
      </c>
    </row>
    <row r="939" spans="1:2" x14ac:dyDescent="0.25">
      <c r="A939" t="s">
        <v>56</v>
      </c>
      <c r="B939" t="s">
        <v>2798</v>
      </c>
    </row>
    <row r="940" spans="1:2" x14ac:dyDescent="0.25">
      <c r="A940" t="s">
        <v>138</v>
      </c>
      <c r="B940" t="s">
        <v>1941</v>
      </c>
    </row>
    <row r="941" spans="1:2" x14ac:dyDescent="0.25">
      <c r="A941" t="s">
        <v>63</v>
      </c>
      <c r="B941" t="s">
        <v>2804</v>
      </c>
    </row>
    <row r="942" spans="1:2" x14ac:dyDescent="0.25">
      <c r="A942" t="s">
        <v>101</v>
      </c>
      <c r="B942" t="s">
        <v>2334</v>
      </c>
    </row>
    <row r="943" spans="1:2" x14ac:dyDescent="0.25">
      <c r="A943" t="s">
        <v>95</v>
      </c>
      <c r="B943" t="s">
        <v>2328</v>
      </c>
    </row>
    <row r="944" spans="1:2" x14ac:dyDescent="0.25">
      <c r="A944" t="s">
        <v>131</v>
      </c>
      <c r="B944" t="s">
        <v>1931</v>
      </c>
    </row>
    <row r="945" spans="1:2" x14ac:dyDescent="0.25">
      <c r="A945" t="s">
        <v>55</v>
      </c>
      <c r="B945" t="s">
        <v>2799</v>
      </c>
    </row>
    <row r="946" spans="1:2" x14ac:dyDescent="0.25">
      <c r="A946" t="s">
        <v>291</v>
      </c>
      <c r="B946" t="s">
        <v>1937</v>
      </c>
    </row>
    <row r="947" spans="1:2" x14ac:dyDescent="0.25">
      <c r="A947" t="s">
        <v>100</v>
      </c>
      <c r="B947" t="s">
        <v>2801</v>
      </c>
    </row>
    <row r="948" spans="1:2" x14ac:dyDescent="0.25">
      <c r="A948" t="s">
        <v>98</v>
      </c>
      <c r="B948" t="s">
        <v>2330</v>
      </c>
    </row>
    <row r="949" spans="1:2" x14ac:dyDescent="0.25">
      <c r="A949" t="s">
        <v>94</v>
      </c>
      <c r="B949" t="s">
        <v>2329</v>
      </c>
    </row>
    <row r="950" spans="1:2" x14ac:dyDescent="0.25">
      <c r="A950" t="s">
        <v>133</v>
      </c>
      <c r="B950" t="s">
        <v>1932</v>
      </c>
    </row>
    <row r="951" spans="1:2" x14ac:dyDescent="0.25">
      <c r="A951" t="s">
        <v>54</v>
      </c>
      <c r="B951" t="s">
        <v>2800</v>
      </c>
    </row>
    <row r="952" spans="1:2" x14ac:dyDescent="0.25">
      <c r="A952" t="s">
        <v>93</v>
      </c>
      <c r="B952" t="s">
        <v>2331</v>
      </c>
    </row>
    <row r="953" spans="1:2" x14ac:dyDescent="0.25">
      <c r="A953" t="s">
        <v>129</v>
      </c>
      <c r="B953" t="s">
        <v>1934</v>
      </c>
    </row>
    <row r="954" spans="1:2" x14ac:dyDescent="0.25">
      <c r="A954" t="s">
        <v>154</v>
      </c>
      <c r="B954" t="s">
        <v>1933</v>
      </c>
    </row>
    <row r="955" spans="1:2" x14ac:dyDescent="0.25">
      <c r="A955" t="s">
        <v>99</v>
      </c>
      <c r="B955" t="s">
        <v>2802</v>
      </c>
    </row>
    <row r="956" spans="1:2" x14ac:dyDescent="0.25">
      <c r="A956" t="s">
        <v>97</v>
      </c>
      <c r="B956" t="s">
        <v>2332</v>
      </c>
    </row>
    <row r="957" spans="1:2" x14ac:dyDescent="0.25">
      <c r="A957" t="s">
        <v>153</v>
      </c>
      <c r="B957" t="s">
        <v>1935</v>
      </c>
    </row>
    <row r="958" spans="1:2" x14ac:dyDescent="0.25">
      <c r="A958" t="s">
        <v>62</v>
      </c>
      <c r="B958" t="s">
        <v>2803</v>
      </c>
    </row>
    <row r="959" spans="1:2" x14ac:dyDescent="0.25">
      <c r="A959" t="s">
        <v>109</v>
      </c>
      <c r="B959" t="s">
        <v>2805</v>
      </c>
    </row>
    <row r="960" spans="1:2" x14ac:dyDescent="0.25">
      <c r="A960" t="s">
        <v>107</v>
      </c>
      <c r="B960" t="s">
        <v>2335</v>
      </c>
    </row>
    <row r="961" spans="1:2" x14ac:dyDescent="0.25">
      <c r="A961" t="s">
        <v>141</v>
      </c>
      <c r="B961" t="s">
        <v>1938</v>
      </c>
    </row>
    <row r="962" spans="1:2" x14ac:dyDescent="0.25">
      <c r="A962" t="s">
        <v>64</v>
      </c>
      <c r="B962" t="s">
        <v>2806</v>
      </c>
    </row>
    <row r="963" spans="1:2" x14ac:dyDescent="0.25">
      <c r="A963" t="s">
        <v>106</v>
      </c>
      <c r="B963" t="s">
        <v>2336</v>
      </c>
    </row>
    <row r="964" spans="1:2" x14ac:dyDescent="0.25">
      <c r="A964" t="s">
        <v>140</v>
      </c>
      <c r="B964" t="s">
        <v>1939</v>
      </c>
    </row>
    <row r="965" spans="1:2" x14ac:dyDescent="0.25">
      <c r="A965" t="s">
        <v>105</v>
      </c>
      <c r="B965" t="s">
        <v>2807</v>
      </c>
    </row>
    <row r="966" spans="1:2" x14ac:dyDescent="0.25">
      <c r="A966" t="s">
        <v>103</v>
      </c>
      <c r="B966" t="s">
        <v>2337</v>
      </c>
    </row>
    <row r="967" spans="1:2" x14ac:dyDescent="0.25">
      <c r="A967" t="s">
        <v>139</v>
      </c>
      <c r="B967" t="s">
        <v>1940</v>
      </c>
    </row>
    <row r="968" spans="1:2" x14ac:dyDescent="0.25">
      <c r="A968" t="s">
        <v>104</v>
      </c>
      <c r="B968" t="s">
        <v>2808</v>
      </c>
    </row>
    <row r="969" spans="1:2" x14ac:dyDescent="0.25">
      <c r="A969" t="s">
        <v>102</v>
      </c>
      <c r="B969" t="s">
        <v>2338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1966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1967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1685</v>
      </c>
    </row>
    <row r="1017" spans="1:2" x14ac:dyDescent="0.25">
      <c r="A1017" t="s">
        <v>129</v>
      </c>
      <c r="B1017" t="s">
        <v>1686</v>
      </c>
    </row>
    <row r="1018" spans="1:2" x14ac:dyDescent="0.25">
      <c r="A1018" t="s">
        <v>94</v>
      </c>
      <c r="B1018" t="s">
        <v>2030</v>
      </c>
    </row>
    <row r="1019" spans="1:2" x14ac:dyDescent="0.25">
      <c r="A1019" t="s">
        <v>93</v>
      </c>
      <c r="B1019" t="s">
        <v>2031</v>
      </c>
    </row>
    <row r="1020" spans="1:2" x14ac:dyDescent="0.25">
      <c r="A1020" t="s">
        <v>55</v>
      </c>
      <c r="B1020" t="s">
        <v>2507</v>
      </c>
    </row>
    <row r="1021" spans="1:2" x14ac:dyDescent="0.25">
      <c r="A1021" t="s">
        <v>54</v>
      </c>
      <c r="B1021" t="s">
        <v>2508</v>
      </c>
    </row>
    <row r="1022" spans="1:2" x14ac:dyDescent="0.25">
      <c r="A1022" t="s">
        <v>62</v>
      </c>
      <c r="B1022" t="s">
        <v>2509</v>
      </c>
    </row>
    <row r="1023" spans="1:2" x14ac:dyDescent="0.25">
      <c r="A1023" t="s">
        <v>96</v>
      </c>
      <c r="B1023" t="s">
        <v>2032</v>
      </c>
    </row>
    <row r="1024" spans="1:2" x14ac:dyDescent="0.25">
      <c r="A1024" t="s">
        <v>135</v>
      </c>
      <c r="B1024" t="s">
        <v>1687</v>
      </c>
    </row>
    <row r="1025" spans="1:2" x14ac:dyDescent="0.25">
      <c r="A1025" t="s">
        <v>56</v>
      </c>
      <c r="B1025" t="s">
        <v>2510</v>
      </c>
    </row>
    <row r="1026" spans="1:2" x14ac:dyDescent="0.25">
      <c r="A1026" t="s">
        <v>140</v>
      </c>
      <c r="B1026" t="s">
        <v>1155</v>
      </c>
    </row>
    <row r="1027" spans="1:2" x14ac:dyDescent="0.25">
      <c r="A1027" t="s">
        <v>106</v>
      </c>
      <c r="B1027" t="s">
        <v>1435</v>
      </c>
    </row>
    <row r="1028" spans="1:2" x14ac:dyDescent="0.25">
      <c r="A1028" t="s">
        <v>64</v>
      </c>
      <c r="B1028" t="s">
        <v>1689</v>
      </c>
    </row>
    <row r="1029" spans="1:2" x14ac:dyDescent="0.25">
      <c r="A1029" t="s">
        <v>95</v>
      </c>
      <c r="B1029" t="s">
        <v>2033</v>
      </c>
    </row>
    <row r="1030" spans="1:2" x14ac:dyDescent="0.25">
      <c r="A1030" t="s">
        <v>131</v>
      </c>
      <c r="B1030" t="s">
        <v>1688</v>
      </c>
    </row>
    <row r="1031" spans="1:2" x14ac:dyDescent="0.25">
      <c r="A1031" t="s">
        <v>139</v>
      </c>
      <c r="B1031" t="s">
        <v>965</v>
      </c>
    </row>
    <row r="1032" spans="1:2" x14ac:dyDescent="0.25">
      <c r="A1032" t="s">
        <v>138</v>
      </c>
      <c r="B1032" t="s">
        <v>964</v>
      </c>
    </row>
    <row r="1033" spans="1:2" x14ac:dyDescent="0.25">
      <c r="A1033" t="s">
        <v>291</v>
      </c>
      <c r="B1033" t="s">
        <v>963</v>
      </c>
    </row>
    <row r="1034" spans="1:2" x14ac:dyDescent="0.25">
      <c r="A1034" t="s">
        <v>101</v>
      </c>
      <c r="B1034" t="s">
        <v>1432</v>
      </c>
    </row>
    <row r="1035" spans="1:2" x14ac:dyDescent="0.25">
      <c r="A1035" t="s">
        <v>63</v>
      </c>
      <c r="B1035" t="s">
        <v>1690</v>
      </c>
    </row>
    <row r="1036" spans="1:2" x14ac:dyDescent="0.25">
      <c r="A1036" t="s">
        <v>102</v>
      </c>
      <c r="B1036" t="s">
        <v>1433</v>
      </c>
    </row>
    <row r="1037" spans="1:2" x14ac:dyDescent="0.25">
      <c r="A1037" t="s">
        <v>104</v>
      </c>
      <c r="B1037" t="s">
        <v>1691</v>
      </c>
    </row>
    <row r="1038" spans="1:2" x14ac:dyDescent="0.25">
      <c r="A1038" t="s">
        <v>103</v>
      </c>
      <c r="B1038" t="s">
        <v>1434</v>
      </c>
    </row>
    <row r="1039" spans="1:2" x14ac:dyDescent="0.25">
      <c r="A1039" t="s">
        <v>105</v>
      </c>
      <c r="B1039" t="s">
        <v>1692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2371</v>
      </c>
    </row>
    <row r="1057" spans="1:2" x14ac:dyDescent="0.25">
      <c r="A1057" t="s">
        <v>55</v>
      </c>
      <c r="B1057" t="s">
        <v>2372</v>
      </c>
    </row>
    <row r="1058" spans="1:2" x14ac:dyDescent="0.25">
      <c r="A1058" t="s">
        <v>58</v>
      </c>
      <c r="B1058" t="s">
        <v>2373</v>
      </c>
    </row>
    <row r="1059" spans="1:2" x14ac:dyDescent="0.25">
      <c r="A1059" t="s">
        <v>68</v>
      </c>
      <c r="B1059" t="s">
        <v>2377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2378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2374</v>
      </c>
    </row>
    <row r="1077" spans="1:2" x14ac:dyDescent="0.25">
      <c r="A1077" t="s">
        <v>54</v>
      </c>
      <c r="B1077" t="s">
        <v>2375</v>
      </c>
    </row>
    <row r="1078" spans="1:2" x14ac:dyDescent="0.25">
      <c r="A1078" t="s">
        <v>57</v>
      </c>
      <c r="B1078" t="s">
        <v>2376</v>
      </c>
    </row>
    <row r="1079" spans="1:2" x14ac:dyDescent="0.25">
      <c r="A1079" t="s">
        <v>67</v>
      </c>
      <c r="B1079" t="s">
        <v>2379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2380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1047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1321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1671</v>
      </c>
    </row>
    <row r="1097" spans="1:2" x14ac:dyDescent="0.25">
      <c r="A1097" t="s">
        <v>135</v>
      </c>
      <c r="B1097" t="s">
        <v>1972</v>
      </c>
    </row>
    <row r="1098" spans="1:2" x14ac:dyDescent="0.25">
      <c r="A1098" t="s">
        <v>130</v>
      </c>
      <c r="B1098" t="s">
        <v>1672</v>
      </c>
    </row>
    <row r="1099" spans="1:2" x14ac:dyDescent="0.25">
      <c r="A1099" t="s">
        <v>131</v>
      </c>
      <c r="B1099" t="s">
        <v>1973</v>
      </c>
    </row>
    <row r="1100" spans="1:2" x14ac:dyDescent="0.25">
      <c r="A1100" t="s">
        <v>96</v>
      </c>
      <c r="B1100" t="s">
        <v>2381</v>
      </c>
    </row>
    <row r="1101" spans="1:2" x14ac:dyDescent="0.25">
      <c r="A1101" t="s">
        <v>95</v>
      </c>
      <c r="B1101" t="s">
        <v>2382</v>
      </c>
    </row>
    <row r="1102" spans="1:2" x14ac:dyDescent="0.25">
      <c r="A1102" t="s">
        <v>132</v>
      </c>
      <c r="B1102" t="s">
        <v>1673</v>
      </c>
    </row>
    <row r="1103" spans="1:2" x14ac:dyDescent="0.25">
      <c r="A1103" t="s">
        <v>133</v>
      </c>
      <c r="B1103" t="s">
        <v>1974</v>
      </c>
    </row>
    <row r="1104" spans="1:2" x14ac:dyDescent="0.25">
      <c r="A1104" t="s">
        <v>94</v>
      </c>
      <c r="B1104" t="s">
        <v>2383</v>
      </c>
    </row>
    <row r="1105" spans="1:2" x14ac:dyDescent="0.25">
      <c r="A1105" t="s">
        <v>128</v>
      </c>
      <c r="B1105" t="s">
        <v>1674</v>
      </c>
    </row>
    <row r="1106" spans="1:2" x14ac:dyDescent="0.25">
      <c r="A1106" t="s">
        <v>129</v>
      </c>
      <c r="B1106" t="s">
        <v>1975</v>
      </c>
    </row>
    <row r="1107" spans="1:2" x14ac:dyDescent="0.25">
      <c r="A1107" t="s">
        <v>93</v>
      </c>
      <c r="B1107" t="s">
        <v>2384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557</v>
      </c>
    </row>
    <row r="1114" spans="1:2" x14ac:dyDescent="0.25">
      <c r="A1114" t="s">
        <v>44</v>
      </c>
      <c r="B1114" t="s">
        <v>1048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662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2714</v>
      </c>
    </row>
    <row r="1123" spans="1:2" x14ac:dyDescent="0.25">
      <c r="A1123" t="s">
        <v>132</v>
      </c>
      <c r="B1123" t="s">
        <v>2715</v>
      </c>
    </row>
    <row r="1124" spans="1:2" x14ac:dyDescent="0.25">
      <c r="A1124" t="s">
        <v>129</v>
      </c>
      <c r="B1124" t="s">
        <v>2716</v>
      </c>
    </row>
    <row r="1125" spans="1:2" x14ac:dyDescent="0.25">
      <c r="A1125" t="s">
        <v>133</v>
      </c>
      <c r="B1125" t="s">
        <v>2717</v>
      </c>
    </row>
    <row r="1126" spans="1:2" x14ac:dyDescent="0.25">
      <c r="A1126" t="s">
        <v>93</v>
      </c>
      <c r="B1126" t="s">
        <v>2718</v>
      </c>
    </row>
    <row r="1127" spans="1:2" x14ac:dyDescent="0.25">
      <c r="A1127" t="s">
        <v>94</v>
      </c>
      <c r="B1127" t="s">
        <v>2719</v>
      </c>
    </row>
    <row r="1128" spans="1:2" x14ac:dyDescent="0.25">
      <c r="A1128" t="s">
        <v>54</v>
      </c>
      <c r="B1128" t="s">
        <v>2720</v>
      </c>
    </row>
    <row r="1129" spans="1:2" x14ac:dyDescent="0.25">
      <c r="A1129" t="s">
        <v>55</v>
      </c>
      <c r="B1129" t="s">
        <v>2721</v>
      </c>
    </row>
    <row r="1130" spans="1:2" x14ac:dyDescent="0.25">
      <c r="A1130" t="s">
        <v>57</v>
      </c>
      <c r="B1130" t="s">
        <v>2722</v>
      </c>
    </row>
    <row r="1131" spans="1:2" x14ac:dyDescent="0.25">
      <c r="A1131" t="s">
        <v>58</v>
      </c>
      <c r="B1131" t="s">
        <v>2723</v>
      </c>
    </row>
    <row r="1132" spans="1:2" x14ac:dyDescent="0.25">
      <c r="A1132" t="s">
        <v>67</v>
      </c>
      <c r="B1132" t="s">
        <v>2724</v>
      </c>
    </row>
    <row r="1133" spans="1:2" x14ac:dyDescent="0.25">
      <c r="A1133" t="s">
        <v>68</v>
      </c>
      <c r="B1133" t="s">
        <v>2725</v>
      </c>
    </row>
    <row r="1134" spans="1:2" x14ac:dyDescent="0.25">
      <c r="A1134" t="s">
        <v>71</v>
      </c>
      <c r="B1134" t="s">
        <v>2726</v>
      </c>
    </row>
    <row r="1135" spans="1:2" x14ac:dyDescent="0.25">
      <c r="A1135" t="s">
        <v>70</v>
      </c>
      <c r="B1135" t="s">
        <v>2727</v>
      </c>
    </row>
    <row r="1136" spans="1:2" x14ac:dyDescent="0.25">
      <c r="A1136" t="s">
        <v>72</v>
      </c>
      <c r="B1136" t="s">
        <v>2728</v>
      </c>
    </row>
    <row r="1137" spans="1:2" x14ac:dyDescent="0.25">
      <c r="A1137" t="s">
        <v>73</v>
      </c>
      <c r="B1137" t="s">
        <v>2729</v>
      </c>
    </row>
    <row r="1138" spans="1:2" x14ac:dyDescent="0.25">
      <c r="A1138" t="s">
        <v>74</v>
      </c>
      <c r="B1138" t="s">
        <v>2730</v>
      </c>
    </row>
    <row r="1139" spans="1:2" x14ac:dyDescent="0.25">
      <c r="A1139" t="s">
        <v>75</v>
      </c>
      <c r="B1139" t="s">
        <v>2731</v>
      </c>
    </row>
    <row r="1140" spans="1:2" x14ac:dyDescent="0.25">
      <c r="A1140" t="s">
        <v>77</v>
      </c>
      <c r="B1140" t="s">
        <v>2732</v>
      </c>
    </row>
    <row r="1141" spans="1:2" x14ac:dyDescent="0.25">
      <c r="A1141" t="s">
        <v>78</v>
      </c>
      <c r="B1141" t="s">
        <v>2733</v>
      </c>
    </row>
    <row r="1142" spans="1:2" x14ac:dyDescent="0.25">
      <c r="A1142" t="s">
        <v>80</v>
      </c>
      <c r="B1142" t="s">
        <v>2734</v>
      </c>
    </row>
    <row r="1143" spans="1:2" x14ac:dyDescent="0.25">
      <c r="A1143" t="s">
        <v>81</v>
      </c>
      <c r="B1143" t="s">
        <v>2735</v>
      </c>
    </row>
    <row r="1144" spans="1:2" x14ac:dyDescent="0.25">
      <c r="A1144" t="s">
        <v>83</v>
      </c>
      <c r="B1144" t="s">
        <v>2736</v>
      </c>
    </row>
    <row r="1145" spans="1:2" x14ac:dyDescent="0.25">
      <c r="A1145" t="s">
        <v>84</v>
      </c>
      <c r="B1145" t="s">
        <v>2737</v>
      </c>
    </row>
    <row r="1146" spans="1:2" x14ac:dyDescent="0.25">
      <c r="A1146" t="s">
        <v>86</v>
      </c>
      <c r="B1146" t="s">
        <v>2738</v>
      </c>
    </row>
    <row r="1147" spans="1:2" x14ac:dyDescent="0.25">
      <c r="A1147" t="s">
        <v>87</v>
      </c>
      <c r="B1147" t="s">
        <v>2739</v>
      </c>
    </row>
    <row r="1148" spans="1:2" x14ac:dyDescent="0.25">
      <c r="A1148" t="s">
        <v>254</v>
      </c>
      <c r="B1148" t="s">
        <v>2740</v>
      </c>
    </row>
    <row r="1149" spans="1:2" x14ac:dyDescent="0.25">
      <c r="A1149" t="s">
        <v>256</v>
      </c>
      <c r="B1149" t="s">
        <v>2741</v>
      </c>
    </row>
    <row r="1150" spans="1:2" x14ac:dyDescent="0.25">
      <c r="A1150" t="s">
        <v>477</v>
      </c>
      <c r="B1150" t="s">
        <v>2742</v>
      </c>
    </row>
    <row r="1151" spans="1:2" x14ac:dyDescent="0.25">
      <c r="A1151" t="s">
        <v>478</v>
      </c>
      <c r="B1151" t="s">
        <v>2743</v>
      </c>
    </row>
    <row r="1152" spans="1:2" x14ac:dyDescent="0.25">
      <c r="A1152" t="s">
        <v>228</v>
      </c>
      <c r="B1152" t="s">
        <v>2744</v>
      </c>
    </row>
    <row r="1153" spans="1:2" x14ac:dyDescent="0.25">
      <c r="A1153" t="s">
        <v>229</v>
      </c>
      <c r="B1153" t="s">
        <v>2745</v>
      </c>
    </row>
    <row r="1154" spans="1:2" x14ac:dyDescent="0.25">
      <c r="A1154" t="s">
        <v>230</v>
      </c>
      <c r="B1154" t="s">
        <v>2746</v>
      </c>
    </row>
    <row r="1155" spans="1:2" x14ac:dyDescent="0.25">
      <c r="A1155" t="s">
        <v>231</v>
      </c>
      <c r="B1155" t="s">
        <v>2747</v>
      </c>
    </row>
    <row r="1156" spans="1:2" x14ac:dyDescent="0.25">
      <c r="A1156" t="s">
        <v>232</v>
      </c>
      <c r="B1156" t="s">
        <v>2748</v>
      </c>
    </row>
    <row r="1157" spans="1:2" x14ac:dyDescent="0.25">
      <c r="A1157" t="s">
        <v>233</v>
      </c>
      <c r="B1157" t="s">
        <v>2749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604</v>
      </c>
    </row>
    <row r="1164" spans="1:2" x14ac:dyDescent="0.25">
      <c r="A1164" t="s">
        <v>44</v>
      </c>
      <c r="B1164" t="s">
        <v>1049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2365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605</v>
      </c>
    </row>
    <row r="1173" spans="1:2" x14ac:dyDescent="0.25">
      <c r="A1173" t="s">
        <v>133</v>
      </c>
      <c r="B1173" t="s">
        <v>606</v>
      </c>
    </row>
    <row r="1174" spans="1:2" x14ac:dyDescent="0.25">
      <c r="A1174" t="s">
        <v>93</v>
      </c>
      <c r="B1174" t="s">
        <v>607</v>
      </c>
    </row>
    <row r="1175" spans="1:2" x14ac:dyDescent="0.25">
      <c r="A1175" t="s">
        <v>94</v>
      </c>
      <c r="B1175" t="s">
        <v>608</v>
      </c>
    </row>
    <row r="1176" spans="1:2" x14ac:dyDescent="0.25">
      <c r="A1176" t="s">
        <v>54</v>
      </c>
      <c r="B1176" t="s">
        <v>609</v>
      </c>
    </row>
    <row r="1177" spans="1:2" x14ac:dyDescent="0.25">
      <c r="A1177" t="s">
        <v>55</v>
      </c>
      <c r="B1177" t="s">
        <v>610</v>
      </c>
    </row>
    <row r="1178" spans="1:2" x14ac:dyDescent="0.25">
      <c r="A1178" t="s">
        <v>57</v>
      </c>
      <c r="B1178" t="s">
        <v>611</v>
      </c>
    </row>
    <row r="1179" spans="1:2" x14ac:dyDescent="0.25">
      <c r="A1179" t="s">
        <v>58</v>
      </c>
      <c r="B1179" t="s">
        <v>612</v>
      </c>
    </row>
    <row r="1180" spans="1:2" x14ac:dyDescent="0.25">
      <c r="A1180" t="s">
        <v>67</v>
      </c>
      <c r="B1180" t="s">
        <v>613</v>
      </c>
    </row>
    <row r="1181" spans="1:2" x14ac:dyDescent="0.25">
      <c r="A1181" t="s">
        <v>68</v>
      </c>
      <c r="B1181" t="s">
        <v>614</v>
      </c>
    </row>
    <row r="1182" spans="1:2" x14ac:dyDescent="0.25">
      <c r="A1182" t="s">
        <v>71</v>
      </c>
      <c r="B1182" t="s">
        <v>615</v>
      </c>
    </row>
    <row r="1183" spans="1:2" x14ac:dyDescent="0.25">
      <c r="A1183" t="s">
        <v>70</v>
      </c>
      <c r="B1183" t="s">
        <v>616</v>
      </c>
    </row>
    <row r="1184" spans="1:2" x14ac:dyDescent="0.25">
      <c r="A1184" t="s">
        <v>72</v>
      </c>
      <c r="B1184" t="s">
        <v>617</v>
      </c>
    </row>
    <row r="1185" spans="1:2" x14ac:dyDescent="0.25">
      <c r="A1185" t="s">
        <v>73</v>
      </c>
      <c r="B1185" t="s">
        <v>618</v>
      </c>
    </row>
    <row r="1186" spans="1:2" x14ac:dyDescent="0.25">
      <c r="A1186" t="s">
        <v>138</v>
      </c>
      <c r="B1186" t="s">
        <v>2266</v>
      </c>
    </row>
    <row r="1187" spans="1:2" x14ac:dyDescent="0.25">
      <c r="A1187" t="s">
        <v>102</v>
      </c>
      <c r="B1187" t="s">
        <v>2267</v>
      </c>
    </row>
    <row r="1188" spans="1:2" x14ac:dyDescent="0.25">
      <c r="A1188" t="s">
        <v>104</v>
      </c>
      <c r="B1188" t="s">
        <v>2268</v>
      </c>
    </row>
    <row r="1189" spans="1:2" x14ac:dyDescent="0.25">
      <c r="A1189" t="s">
        <v>559</v>
      </c>
      <c r="B1189" t="s">
        <v>2269</v>
      </c>
    </row>
    <row r="1190" spans="1:2" x14ac:dyDescent="0.25">
      <c r="A1190" t="s">
        <v>2261</v>
      </c>
      <c r="B1190" t="s">
        <v>2270</v>
      </c>
    </row>
    <row r="1191" spans="1:2" x14ac:dyDescent="0.25">
      <c r="A1191" t="s">
        <v>874</v>
      </c>
      <c r="B1191" t="s">
        <v>2271</v>
      </c>
    </row>
    <row r="1192" spans="1:2" x14ac:dyDescent="0.25">
      <c r="A1192" t="s">
        <v>2262</v>
      </c>
      <c r="B1192" t="s">
        <v>2272</v>
      </c>
    </row>
    <row r="1193" spans="1:2" x14ac:dyDescent="0.25">
      <c r="A1193" t="s">
        <v>139</v>
      </c>
      <c r="B1193" t="s">
        <v>2273</v>
      </c>
    </row>
    <row r="1194" spans="1:2" x14ac:dyDescent="0.25">
      <c r="A1194" t="s">
        <v>103</v>
      </c>
      <c r="B1194" t="s">
        <v>2274</v>
      </c>
    </row>
    <row r="1195" spans="1:2" x14ac:dyDescent="0.25">
      <c r="A1195" t="s">
        <v>105</v>
      </c>
      <c r="B1195" t="s">
        <v>2275</v>
      </c>
    </row>
    <row r="1196" spans="1:2" x14ac:dyDescent="0.25">
      <c r="A1196" t="s">
        <v>560</v>
      </c>
      <c r="B1196" t="s">
        <v>2276</v>
      </c>
    </row>
    <row r="1197" spans="1:2" x14ac:dyDescent="0.25">
      <c r="A1197" t="s">
        <v>2263</v>
      </c>
      <c r="B1197" t="s">
        <v>2277</v>
      </c>
    </row>
    <row r="1198" spans="1:2" x14ac:dyDescent="0.25">
      <c r="A1198" t="s">
        <v>2264</v>
      </c>
      <c r="B1198" t="s">
        <v>2278</v>
      </c>
    </row>
    <row r="1199" spans="1:2" x14ac:dyDescent="0.25">
      <c r="A1199" t="s">
        <v>2265</v>
      </c>
      <c r="B1199" t="s">
        <v>2279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630</v>
      </c>
    </row>
    <row r="1206" spans="1:2" x14ac:dyDescent="0.25">
      <c r="A1206" t="s">
        <v>44</v>
      </c>
      <c r="B1206" t="s">
        <v>1050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2366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631</v>
      </c>
    </row>
    <row r="1215" spans="1:2" x14ac:dyDescent="0.25">
      <c r="A1215" t="s">
        <v>133</v>
      </c>
      <c r="B1215" t="s">
        <v>632</v>
      </c>
    </row>
    <row r="1216" spans="1:2" x14ac:dyDescent="0.25">
      <c r="A1216" t="s">
        <v>93</v>
      </c>
      <c r="B1216" t="s">
        <v>633</v>
      </c>
    </row>
    <row r="1217" spans="1:2" x14ac:dyDescent="0.25">
      <c r="A1217" t="s">
        <v>94</v>
      </c>
      <c r="B1217" t="s">
        <v>634</v>
      </c>
    </row>
    <row r="1218" spans="1:2" x14ac:dyDescent="0.25">
      <c r="A1218" t="s">
        <v>54</v>
      </c>
      <c r="B1218" t="s">
        <v>635</v>
      </c>
    </row>
    <row r="1219" spans="1:2" x14ac:dyDescent="0.25">
      <c r="A1219" t="s">
        <v>55</v>
      </c>
      <c r="B1219" t="s">
        <v>636</v>
      </c>
    </row>
    <row r="1220" spans="1:2" x14ac:dyDescent="0.25">
      <c r="A1220" t="s">
        <v>138</v>
      </c>
      <c r="B1220" t="s">
        <v>2280</v>
      </c>
    </row>
    <row r="1221" spans="1:2" x14ac:dyDescent="0.25">
      <c r="A1221" t="s">
        <v>139</v>
      </c>
      <c r="B1221" t="s">
        <v>2281</v>
      </c>
    </row>
    <row r="1222" spans="1:2" x14ac:dyDescent="0.25">
      <c r="A1222" t="s">
        <v>102</v>
      </c>
      <c r="B1222" t="s">
        <v>2282</v>
      </c>
    </row>
    <row r="1223" spans="1:2" x14ac:dyDescent="0.25">
      <c r="A1223" t="s">
        <v>103</v>
      </c>
      <c r="B1223" t="s">
        <v>2283</v>
      </c>
    </row>
    <row r="1224" spans="1:2" x14ac:dyDescent="0.25">
      <c r="A1224" t="s">
        <v>104</v>
      </c>
      <c r="B1224" t="s">
        <v>2284</v>
      </c>
    </row>
    <row r="1225" spans="1:2" x14ac:dyDescent="0.25">
      <c r="A1225" t="s">
        <v>105</v>
      </c>
      <c r="B1225" t="s">
        <v>2285</v>
      </c>
    </row>
    <row r="1226" spans="1:2" x14ac:dyDescent="0.25">
      <c r="A1226" t="s">
        <v>559</v>
      </c>
      <c r="B1226" t="s">
        <v>2286</v>
      </c>
    </row>
    <row r="1227" spans="1:2" x14ac:dyDescent="0.25">
      <c r="A1227" t="s">
        <v>560</v>
      </c>
      <c r="B1227" t="s">
        <v>2287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642</v>
      </c>
    </row>
    <row r="1234" spans="1:2" x14ac:dyDescent="0.25">
      <c r="A1234" t="s">
        <v>44</v>
      </c>
      <c r="B1234" t="s">
        <v>1051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2367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643</v>
      </c>
    </row>
    <row r="1243" spans="1:2" x14ac:dyDescent="0.25">
      <c r="A1243" t="s">
        <v>133</v>
      </c>
      <c r="B1243" t="s">
        <v>644</v>
      </c>
    </row>
    <row r="1244" spans="1:2" x14ac:dyDescent="0.25">
      <c r="A1244" t="s">
        <v>93</v>
      </c>
      <c r="B1244" t="s">
        <v>645</v>
      </c>
    </row>
    <row r="1245" spans="1:2" x14ac:dyDescent="0.25">
      <c r="A1245" t="s">
        <v>94</v>
      </c>
      <c r="B1245" t="s">
        <v>646</v>
      </c>
    </row>
    <row r="1246" spans="1:2" x14ac:dyDescent="0.25">
      <c r="A1246" t="s">
        <v>54</v>
      </c>
      <c r="B1246" t="s">
        <v>647</v>
      </c>
    </row>
    <row r="1247" spans="1:2" x14ac:dyDescent="0.25">
      <c r="A1247" t="s">
        <v>55</v>
      </c>
      <c r="B1247" t="s">
        <v>648</v>
      </c>
    </row>
    <row r="1248" spans="1:2" x14ac:dyDescent="0.25">
      <c r="A1248" t="s">
        <v>57</v>
      </c>
      <c r="B1248" t="s">
        <v>649</v>
      </c>
    </row>
    <row r="1249" spans="1:2" x14ac:dyDescent="0.25">
      <c r="A1249" t="s">
        <v>58</v>
      </c>
      <c r="B1249" t="s">
        <v>650</v>
      </c>
    </row>
    <row r="1250" spans="1:2" x14ac:dyDescent="0.25">
      <c r="A1250" t="s">
        <v>67</v>
      </c>
      <c r="B1250" t="s">
        <v>651</v>
      </c>
    </row>
    <row r="1251" spans="1:2" x14ac:dyDescent="0.25">
      <c r="A1251" t="s">
        <v>68</v>
      </c>
      <c r="B1251" t="s">
        <v>652</v>
      </c>
    </row>
    <row r="1252" spans="1:2" x14ac:dyDescent="0.25">
      <c r="A1252" t="s">
        <v>71</v>
      </c>
      <c r="B1252" t="s">
        <v>1231</v>
      </c>
    </row>
    <row r="1253" spans="1:2" x14ac:dyDescent="0.25">
      <c r="A1253" t="s">
        <v>70</v>
      </c>
      <c r="B1253" t="s">
        <v>1232</v>
      </c>
    </row>
    <row r="1254" spans="1:2" x14ac:dyDescent="0.25">
      <c r="A1254" t="s">
        <v>83</v>
      </c>
      <c r="B1254" t="s">
        <v>1233</v>
      </c>
    </row>
    <row r="1255" spans="1:2" x14ac:dyDescent="0.25">
      <c r="A1255" t="s">
        <v>86</v>
      </c>
      <c r="B1255" t="s">
        <v>1234</v>
      </c>
    </row>
    <row r="1256" spans="1:2" x14ac:dyDescent="0.25">
      <c r="A1256" t="s">
        <v>477</v>
      </c>
      <c r="B1256" t="s">
        <v>1235</v>
      </c>
    </row>
    <row r="1257" spans="1:2" x14ac:dyDescent="0.25">
      <c r="A1257" t="s">
        <v>228</v>
      </c>
      <c r="B1257" t="s">
        <v>1236</v>
      </c>
    </row>
    <row r="1258" spans="1:2" x14ac:dyDescent="0.25">
      <c r="A1258" t="s">
        <v>232</v>
      </c>
      <c r="B1258" t="s">
        <v>1237</v>
      </c>
    </row>
    <row r="1259" spans="1:2" x14ac:dyDescent="0.25">
      <c r="A1259" t="s">
        <v>2288</v>
      </c>
      <c r="B1259" t="s">
        <v>2297</v>
      </c>
    </row>
    <row r="1260" spans="1:2" x14ac:dyDescent="0.25">
      <c r="A1260" t="s">
        <v>2289</v>
      </c>
      <c r="B1260" t="s">
        <v>2298</v>
      </c>
    </row>
    <row r="1261" spans="1:2" x14ac:dyDescent="0.25">
      <c r="A1261" t="s">
        <v>2290</v>
      </c>
      <c r="B1261" t="s">
        <v>2299</v>
      </c>
    </row>
    <row r="1262" spans="1:2" x14ac:dyDescent="0.25">
      <c r="A1262" t="s">
        <v>2291</v>
      </c>
      <c r="B1262" t="s">
        <v>2300</v>
      </c>
    </row>
    <row r="1263" spans="1:2" x14ac:dyDescent="0.25">
      <c r="A1263" t="s">
        <v>2170</v>
      </c>
      <c r="B1263" t="s">
        <v>2301</v>
      </c>
    </row>
    <row r="1264" spans="1:2" x14ac:dyDescent="0.25">
      <c r="A1264" t="s">
        <v>2176</v>
      </c>
      <c r="B1264" t="s">
        <v>2302</v>
      </c>
    </row>
    <row r="1265" spans="1:2" x14ac:dyDescent="0.25">
      <c r="A1265" t="s">
        <v>2171</v>
      </c>
      <c r="B1265" t="s">
        <v>2303</v>
      </c>
    </row>
    <row r="1266" spans="1:2" x14ac:dyDescent="0.25">
      <c r="A1266" t="s">
        <v>2177</v>
      </c>
      <c r="B1266" t="s">
        <v>2304</v>
      </c>
    </row>
    <row r="1267" spans="1:2" x14ac:dyDescent="0.25">
      <c r="A1267" t="s">
        <v>2172</v>
      </c>
      <c r="B1267" t="s">
        <v>2305</v>
      </c>
    </row>
    <row r="1268" spans="1:2" x14ac:dyDescent="0.25">
      <c r="A1268" t="s">
        <v>2178</v>
      </c>
      <c r="B1268" t="s">
        <v>2306</v>
      </c>
    </row>
    <row r="1269" spans="1:2" x14ac:dyDescent="0.25">
      <c r="A1269" t="s">
        <v>2173</v>
      </c>
      <c r="B1269" t="s">
        <v>2307</v>
      </c>
    </row>
    <row r="1270" spans="1:2" x14ac:dyDescent="0.25">
      <c r="A1270" t="s">
        <v>2179</v>
      </c>
      <c r="B1270" t="s">
        <v>2308</v>
      </c>
    </row>
    <row r="1271" spans="1:2" x14ac:dyDescent="0.25">
      <c r="A1271" t="s">
        <v>2292</v>
      </c>
      <c r="B1271" t="s">
        <v>2309</v>
      </c>
    </row>
    <row r="1272" spans="1:2" x14ac:dyDescent="0.25">
      <c r="A1272" t="s">
        <v>2293</v>
      </c>
      <c r="B1272" t="s">
        <v>2310</v>
      </c>
    </row>
    <row r="1273" spans="1:2" x14ac:dyDescent="0.25">
      <c r="A1273" t="s">
        <v>2294</v>
      </c>
      <c r="B1273" t="s">
        <v>2311</v>
      </c>
    </row>
    <row r="1274" spans="1:2" x14ac:dyDescent="0.25">
      <c r="A1274" t="s">
        <v>2295</v>
      </c>
      <c r="B1274" t="s">
        <v>2312</v>
      </c>
    </row>
    <row r="1275" spans="1:2" x14ac:dyDescent="0.25">
      <c r="A1275" t="s">
        <v>2296</v>
      </c>
      <c r="B1275" t="s">
        <v>2313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721</v>
      </c>
    </row>
    <row r="1282" spans="1:2" x14ac:dyDescent="0.25">
      <c r="A1282" t="s">
        <v>44</v>
      </c>
      <c r="B1282" t="s">
        <v>1218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1052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2169</v>
      </c>
      <c r="B1290" t="s">
        <v>2202</v>
      </c>
    </row>
    <row r="1291" spans="1:2" x14ac:dyDescent="0.25">
      <c r="A1291" t="s">
        <v>146</v>
      </c>
      <c r="B1291" t="s">
        <v>722</v>
      </c>
    </row>
    <row r="1292" spans="1:2" x14ac:dyDescent="0.25">
      <c r="A1292" t="s">
        <v>147</v>
      </c>
      <c r="B1292" t="s">
        <v>723</v>
      </c>
    </row>
    <row r="1293" spans="1:2" x14ac:dyDescent="0.25">
      <c r="A1293" t="s">
        <v>128</v>
      </c>
      <c r="B1293" t="s">
        <v>724</v>
      </c>
    </row>
    <row r="1294" spans="1:2" x14ac:dyDescent="0.25">
      <c r="A1294" t="s">
        <v>132</v>
      </c>
      <c r="B1294" t="s">
        <v>725</v>
      </c>
    </row>
    <row r="1295" spans="1:2" x14ac:dyDescent="0.25">
      <c r="A1295" t="s">
        <v>129</v>
      </c>
      <c r="B1295" t="s">
        <v>726</v>
      </c>
    </row>
    <row r="1296" spans="1:2" x14ac:dyDescent="0.25">
      <c r="A1296" t="s">
        <v>133</v>
      </c>
      <c r="B1296" t="s">
        <v>727</v>
      </c>
    </row>
    <row r="1297" spans="1:2" x14ac:dyDescent="0.25">
      <c r="A1297" t="s">
        <v>93</v>
      </c>
      <c r="B1297" t="s">
        <v>728</v>
      </c>
    </row>
    <row r="1298" spans="1:2" x14ac:dyDescent="0.25">
      <c r="A1298" t="s">
        <v>94</v>
      </c>
      <c r="B1298" t="s">
        <v>729</v>
      </c>
    </row>
    <row r="1299" spans="1:2" x14ac:dyDescent="0.25">
      <c r="A1299" t="s">
        <v>54</v>
      </c>
      <c r="B1299" t="s">
        <v>730</v>
      </c>
    </row>
    <row r="1300" spans="1:2" x14ac:dyDescent="0.25">
      <c r="A1300" t="s">
        <v>55</v>
      </c>
      <c r="B1300" t="s">
        <v>731</v>
      </c>
    </row>
    <row r="1301" spans="1:2" x14ac:dyDescent="0.25">
      <c r="A1301" t="s">
        <v>57</v>
      </c>
      <c r="B1301" t="s">
        <v>732</v>
      </c>
    </row>
    <row r="1302" spans="1:2" x14ac:dyDescent="0.25">
      <c r="A1302" t="s">
        <v>58</v>
      </c>
      <c r="B1302" t="s">
        <v>733</v>
      </c>
    </row>
    <row r="1303" spans="1:2" x14ac:dyDescent="0.25">
      <c r="A1303" t="s">
        <v>734</v>
      </c>
      <c r="B1303" t="s">
        <v>735</v>
      </c>
    </row>
    <row r="1304" spans="1:2" x14ac:dyDescent="0.25">
      <c r="A1304" t="s">
        <v>671</v>
      </c>
      <c r="B1304" t="s">
        <v>736</v>
      </c>
    </row>
    <row r="1305" spans="1:2" x14ac:dyDescent="0.25">
      <c r="A1305" t="s">
        <v>153</v>
      </c>
      <c r="B1305" t="s">
        <v>737</v>
      </c>
    </row>
    <row r="1306" spans="1:2" x14ac:dyDescent="0.25">
      <c r="A1306" t="s">
        <v>97</v>
      </c>
      <c r="B1306" t="s">
        <v>738</v>
      </c>
    </row>
    <row r="1307" spans="1:2" x14ac:dyDescent="0.25">
      <c r="A1307" t="s">
        <v>99</v>
      </c>
      <c r="B1307" t="s">
        <v>739</v>
      </c>
    </row>
    <row r="1308" spans="1:2" x14ac:dyDescent="0.25">
      <c r="A1308" t="s">
        <v>740</v>
      </c>
      <c r="B1308" t="s">
        <v>741</v>
      </c>
    </row>
    <row r="1309" spans="1:2" x14ac:dyDescent="0.25">
      <c r="A1309" t="s">
        <v>673</v>
      </c>
      <c r="B1309" t="s">
        <v>742</v>
      </c>
    </row>
    <row r="1310" spans="1:2" x14ac:dyDescent="0.25">
      <c r="A1310" t="s">
        <v>141</v>
      </c>
      <c r="B1310" t="s">
        <v>743</v>
      </c>
    </row>
    <row r="1311" spans="1:2" x14ac:dyDescent="0.25">
      <c r="A1311" t="s">
        <v>2170</v>
      </c>
      <c r="B1311" t="s">
        <v>2190</v>
      </c>
    </row>
    <row r="1312" spans="1:2" x14ac:dyDescent="0.25">
      <c r="A1312" t="s">
        <v>2171</v>
      </c>
      <c r="B1312" t="s">
        <v>2191</v>
      </c>
    </row>
    <row r="1313" spans="1:2" x14ac:dyDescent="0.25">
      <c r="A1313" t="s">
        <v>2172</v>
      </c>
      <c r="B1313" t="s">
        <v>2192</v>
      </c>
    </row>
    <row r="1314" spans="1:2" x14ac:dyDescent="0.25">
      <c r="A1314" t="s">
        <v>2173</v>
      </c>
      <c r="B1314" t="s">
        <v>2193</v>
      </c>
    </row>
    <row r="1315" spans="1:2" x14ac:dyDescent="0.25">
      <c r="A1315" t="s">
        <v>2174</v>
      </c>
      <c r="B1315" t="s">
        <v>2194</v>
      </c>
    </row>
    <row r="1316" spans="1:2" x14ac:dyDescent="0.25">
      <c r="A1316" t="s">
        <v>2175</v>
      </c>
      <c r="B1316" t="s">
        <v>2195</v>
      </c>
    </row>
    <row r="1317" spans="1:2" x14ac:dyDescent="0.25">
      <c r="A1317" t="s">
        <v>2176</v>
      </c>
      <c r="B1317" t="s">
        <v>2196</v>
      </c>
    </row>
    <row r="1318" spans="1:2" x14ac:dyDescent="0.25">
      <c r="A1318" t="s">
        <v>2177</v>
      </c>
      <c r="B1318" t="s">
        <v>2197</v>
      </c>
    </row>
    <row r="1319" spans="1:2" x14ac:dyDescent="0.25">
      <c r="A1319" t="s">
        <v>2178</v>
      </c>
      <c r="B1319" t="s">
        <v>2198</v>
      </c>
    </row>
    <row r="1320" spans="1:2" x14ac:dyDescent="0.25">
      <c r="A1320" t="s">
        <v>2179</v>
      </c>
      <c r="B1320" t="s">
        <v>2199</v>
      </c>
    </row>
    <row r="1321" spans="1:2" x14ac:dyDescent="0.25">
      <c r="A1321" t="s">
        <v>2180</v>
      </c>
      <c r="B1321" t="s">
        <v>2200</v>
      </c>
    </row>
    <row r="1322" spans="1:2" x14ac:dyDescent="0.25">
      <c r="A1322" t="s">
        <v>2181</v>
      </c>
      <c r="B1322" t="s">
        <v>2201</v>
      </c>
    </row>
    <row r="1323" spans="1:2" x14ac:dyDescent="0.25">
      <c r="A1323" t="s">
        <v>2182</v>
      </c>
      <c r="B1323" t="s">
        <v>2203</v>
      </c>
    </row>
    <row r="1324" spans="1:2" x14ac:dyDescent="0.25">
      <c r="A1324" t="s">
        <v>2183</v>
      </c>
      <c r="B1324" t="s">
        <v>2204</v>
      </c>
    </row>
    <row r="1325" spans="1:2" x14ac:dyDescent="0.25">
      <c r="A1325" t="s">
        <v>2184</v>
      </c>
      <c r="B1325" t="s">
        <v>2205</v>
      </c>
    </row>
    <row r="1326" spans="1:2" x14ac:dyDescent="0.25">
      <c r="A1326" t="s">
        <v>2185</v>
      </c>
      <c r="B1326" t="s">
        <v>2206</v>
      </c>
    </row>
    <row r="1327" spans="1:2" x14ac:dyDescent="0.25">
      <c r="A1327" t="s">
        <v>2186</v>
      </c>
      <c r="B1327" t="s">
        <v>2207</v>
      </c>
    </row>
    <row r="1328" spans="1:2" x14ac:dyDescent="0.25">
      <c r="A1328" t="s">
        <v>2187</v>
      </c>
      <c r="B1328" t="s">
        <v>2208</v>
      </c>
    </row>
    <row r="1329" spans="1:2" x14ac:dyDescent="0.25">
      <c r="A1329" t="s">
        <v>2188</v>
      </c>
      <c r="B1329" t="s">
        <v>2209</v>
      </c>
    </row>
    <row r="1330" spans="1:2" x14ac:dyDescent="0.25">
      <c r="A1330" t="s">
        <v>2189</v>
      </c>
      <c r="B1330" t="s">
        <v>2210</v>
      </c>
    </row>
    <row r="1331" spans="1:2" x14ac:dyDescent="0.25">
      <c r="A1331" t="s">
        <v>2368</v>
      </c>
      <c r="B1331" t="s">
        <v>2203</v>
      </c>
    </row>
    <row r="1332" spans="1:2" x14ac:dyDescent="0.25">
      <c r="A1332" t="s">
        <v>672</v>
      </c>
      <c r="B1332" t="s">
        <v>2204</v>
      </c>
    </row>
    <row r="1333" spans="1:2" x14ac:dyDescent="0.25">
      <c r="A1333" t="s">
        <v>154</v>
      </c>
      <c r="B1333" t="s">
        <v>2205</v>
      </c>
    </row>
    <row r="1334" spans="1:2" x14ac:dyDescent="0.25">
      <c r="A1334" t="s">
        <v>98</v>
      </c>
      <c r="B1334" t="s">
        <v>2206</v>
      </c>
    </row>
    <row r="1335" spans="1:2" x14ac:dyDescent="0.25">
      <c r="A1335" t="s">
        <v>100</v>
      </c>
      <c r="B1335" t="s">
        <v>2207</v>
      </c>
    </row>
    <row r="1336" spans="1:2" x14ac:dyDescent="0.25">
      <c r="A1336" t="s">
        <v>2370</v>
      </c>
      <c r="B1336" t="s">
        <v>2208</v>
      </c>
    </row>
    <row r="1337" spans="1:2" x14ac:dyDescent="0.25">
      <c r="A1337" t="s">
        <v>1072</v>
      </c>
      <c r="B1337" t="s">
        <v>2209</v>
      </c>
    </row>
    <row r="1338" spans="1:2" x14ac:dyDescent="0.25">
      <c r="A1338" t="s">
        <v>1073</v>
      </c>
      <c r="B1338" t="s">
        <v>2210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744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873</v>
      </c>
    </row>
    <row r="1354" spans="1:2" x14ac:dyDescent="0.25">
      <c r="A1354" t="s">
        <v>128</v>
      </c>
      <c r="B1354" t="s">
        <v>745</v>
      </c>
    </row>
    <row r="1355" spans="1:2" x14ac:dyDescent="0.25">
      <c r="A1355" t="s">
        <v>132</v>
      </c>
      <c r="B1355" t="s">
        <v>746</v>
      </c>
    </row>
    <row r="1356" spans="1:2" x14ac:dyDescent="0.25">
      <c r="A1356" t="s">
        <v>130</v>
      </c>
      <c r="B1356" t="s">
        <v>747</v>
      </c>
    </row>
    <row r="1357" spans="1:2" x14ac:dyDescent="0.25">
      <c r="A1357" t="s">
        <v>129</v>
      </c>
      <c r="B1357" t="s">
        <v>748</v>
      </c>
    </row>
    <row r="1358" spans="1:2" x14ac:dyDescent="0.25">
      <c r="A1358" t="s">
        <v>133</v>
      </c>
      <c r="B1358" t="s">
        <v>749</v>
      </c>
    </row>
    <row r="1359" spans="1:2" x14ac:dyDescent="0.25">
      <c r="A1359" t="s">
        <v>131</v>
      </c>
      <c r="B1359" t="s">
        <v>750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772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774</v>
      </c>
    </row>
    <row r="1375" spans="1:2" x14ac:dyDescent="0.25">
      <c r="A1375" t="s">
        <v>133</v>
      </c>
      <c r="B1375" t="s">
        <v>776</v>
      </c>
    </row>
    <row r="1376" spans="1:2" x14ac:dyDescent="0.25">
      <c r="A1376" t="s">
        <v>94</v>
      </c>
      <c r="B1376" t="s">
        <v>778</v>
      </c>
    </row>
    <row r="1377" spans="1:2" x14ac:dyDescent="0.25">
      <c r="A1377" t="s">
        <v>128</v>
      </c>
      <c r="B1377" t="s">
        <v>773</v>
      </c>
    </row>
    <row r="1378" spans="1:2" x14ac:dyDescent="0.25">
      <c r="A1378" t="s">
        <v>129</v>
      </c>
      <c r="B1378" t="s">
        <v>775</v>
      </c>
    </row>
    <row r="1379" spans="1:2" x14ac:dyDescent="0.25">
      <c r="A1379" t="s">
        <v>93</v>
      </c>
      <c r="B1379" t="s">
        <v>777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779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874</v>
      </c>
      <c r="B1394" t="s">
        <v>958</v>
      </c>
    </row>
    <row r="1395" spans="1:2" x14ac:dyDescent="0.25">
      <c r="A1395" t="s">
        <v>146</v>
      </c>
      <c r="B1395" t="s">
        <v>780</v>
      </c>
    </row>
    <row r="1396" spans="1:2" x14ac:dyDescent="0.25">
      <c r="A1396" t="s">
        <v>128</v>
      </c>
      <c r="B1396" t="s">
        <v>781</v>
      </c>
    </row>
    <row r="1397" spans="1:2" x14ac:dyDescent="0.25">
      <c r="A1397" t="s">
        <v>129</v>
      </c>
      <c r="B1397" t="s">
        <v>782</v>
      </c>
    </row>
    <row r="1398" spans="1:2" x14ac:dyDescent="0.25">
      <c r="A1398" t="s">
        <v>93</v>
      </c>
      <c r="B1398" t="s">
        <v>783</v>
      </c>
    </row>
    <row r="1399" spans="1:2" x14ac:dyDescent="0.25">
      <c r="A1399" t="s">
        <v>54</v>
      </c>
      <c r="B1399" t="s">
        <v>784</v>
      </c>
    </row>
    <row r="1400" spans="1:2" x14ac:dyDescent="0.25">
      <c r="A1400" t="s">
        <v>57</v>
      </c>
      <c r="B1400" t="s">
        <v>785</v>
      </c>
    </row>
    <row r="1401" spans="1:2" x14ac:dyDescent="0.25">
      <c r="A1401" t="s">
        <v>67</v>
      </c>
      <c r="B1401" t="s">
        <v>786</v>
      </c>
    </row>
    <row r="1402" spans="1:2" x14ac:dyDescent="0.25">
      <c r="A1402" t="s">
        <v>787</v>
      </c>
      <c r="B1402" t="s">
        <v>788</v>
      </c>
    </row>
    <row r="1403" spans="1:2" x14ac:dyDescent="0.25">
      <c r="A1403" t="s">
        <v>789</v>
      </c>
      <c r="B1403" t="s">
        <v>790</v>
      </c>
    </row>
    <row r="1404" spans="1:2" x14ac:dyDescent="0.25">
      <c r="A1404" t="s">
        <v>291</v>
      </c>
      <c r="B1404" t="s">
        <v>791</v>
      </c>
    </row>
    <row r="1405" spans="1:2" x14ac:dyDescent="0.25">
      <c r="A1405" t="s">
        <v>101</v>
      </c>
      <c r="B1405" t="s">
        <v>792</v>
      </c>
    </row>
    <row r="1406" spans="1:2" x14ac:dyDescent="0.25">
      <c r="A1406" t="s">
        <v>63</v>
      </c>
      <c r="B1406" t="s">
        <v>793</v>
      </c>
    </row>
    <row r="1407" spans="1:2" x14ac:dyDescent="0.25">
      <c r="A1407" t="s">
        <v>794</v>
      </c>
      <c r="B1407" t="s">
        <v>795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796</v>
      </c>
    </row>
    <row r="1414" spans="1:2" x14ac:dyDescent="0.25">
      <c r="A1414" t="s">
        <v>44</v>
      </c>
      <c r="B1414" t="s">
        <v>1053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1054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797</v>
      </c>
    </row>
    <row r="1423" spans="1:2" x14ac:dyDescent="0.25">
      <c r="A1423" t="s">
        <v>132</v>
      </c>
      <c r="B1423" t="s">
        <v>798</v>
      </c>
    </row>
    <row r="1424" spans="1:2" x14ac:dyDescent="0.25">
      <c r="A1424" t="s">
        <v>130</v>
      </c>
      <c r="B1424" t="s">
        <v>799</v>
      </c>
    </row>
    <row r="1425" spans="1:2" x14ac:dyDescent="0.25">
      <c r="A1425" t="s">
        <v>129</v>
      </c>
      <c r="B1425" t="s">
        <v>800</v>
      </c>
    </row>
    <row r="1426" spans="1:2" x14ac:dyDescent="0.25">
      <c r="A1426" t="s">
        <v>133</v>
      </c>
      <c r="B1426" t="s">
        <v>801</v>
      </c>
    </row>
    <row r="1427" spans="1:2" x14ac:dyDescent="0.25">
      <c r="A1427" t="s">
        <v>131</v>
      </c>
      <c r="B1427" t="s">
        <v>802</v>
      </c>
    </row>
    <row r="1428" spans="1:2" x14ac:dyDescent="0.25">
      <c r="A1428" t="s">
        <v>93</v>
      </c>
      <c r="B1428" t="s">
        <v>803</v>
      </c>
    </row>
    <row r="1429" spans="1:2" x14ac:dyDescent="0.25">
      <c r="A1429" t="s">
        <v>94</v>
      </c>
      <c r="B1429" t="s">
        <v>804</v>
      </c>
    </row>
    <row r="1430" spans="1:2" x14ac:dyDescent="0.25">
      <c r="A1430" t="s">
        <v>95</v>
      </c>
      <c r="B1430" t="s">
        <v>805</v>
      </c>
    </row>
    <row r="1431" spans="1:2" x14ac:dyDescent="0.25">
      <c r="A1431" t="s">
        <v>54</v>
      </c>
      <c r="B1431" t="s">
        <v>806</v>
      </c>
    </row>
    <row r="1432" spans="1:2" x14ac:dyDescent="0.25">
      <c r="A1432" t="s">
        <v>55</v>
      </c>
      <c r="B1432" t="s">
        <v>807</v>
      </c>
    </row>
    <row r="1433" spans="1:2" x14ac:dyDescent="0.25">
      <c r="A1433" t="s">
        <v>56</v>
      </c>
      <c r="B1433" t="s">
        <v>808</v>
      </c>
    </row>
    <row r="1434" spans="1:2" x14ac:dyDescent="0.25">
      <c r="A1434" t="s">
        <v>57</v>
      </c>
      <c r="B1434" t="s">
        <v>809</v>
      </c>
    </row>
    <row r="1435" spans="1:2" x14ac:dyDescent="0.25">
      <c r="A1435" t="s">
        <v>58</v>
      </c>
      <c r="B1435" t="s">
        <v>810</v>
      </c>
    </row>
    <row r="1436" spans="1:2" x14ac:dyDescent="0.25">
      <c r="A1436" t="s">
        <v>59</v>
      </c>
      <c r="B1436" t="s">
        <v>811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876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2115</v>
      </c>
    </row>
    <row r="1452" spans="1:2" x14ac:dyDescent="0.25">
      <c r="A1452" t="s">
        <v>129</v>
      </c>
      <c r="B1452" t="s">
        <v>1793</v>
      </c>
    </row>
    <row r="1453" spans="1:2" x14ac:dyDescent="0.25">
      <c r="A1453" t="s">
        <v>54</v>
      </c>
      <c r="B1453" t="s">
        <v>2617</v>
      </c>
    </row>
    <row r="1454" spans="1:2" x14ac:dyDescent="0.25">
      <c r="A1454" t="s">
        <v>109</v>
      </c>
      <c r="B1454" t="s">
        <v>2797</v>
      </c>
    </row>
    <row r="1455" spans="1:2" x14ac:dyDescent="0.25">
      <c r="A1455" t="s">
        <v>107</v>
      </c>
      <c r="B1455" t="s">
        <v>2319</v>
      </c>
    </row>
    <row r="1456" spans="1:2" x14ac:dyDescent="0.25">
      <c r="A1456" t="s">
        <v>141</v>
      </c>
      <c r="B1456" t="s">
        <v>1913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923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925</v>
      </c>
    </row>
    <row r="1472" spans="1:2" x14ac:dyDescent="0.25">
      <c r="A1472" t="s">
        <v>133</v>
      </c>
      <c r="B1472" t="s">
        <v>927</v>
      </c>
    </row>
    <row r="1473" spans="1:2" x14ac:dyDescent="0.25">
      <c r="A1473" t="s">
        <v>128</v>
      </c>
      <c r="B1473" t="s">
        <v>924</v>
      </c>
    </row>
    <row r="1474" spans="1:2" x14ac:dyDescent="0.25">
      <c r="A1474" t="s">
        <v>129</v>
      </c>
      <c r="B1474" t="s">
        <v>926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957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1715</v>
      </c>
    </row>
    <row r="1490" spans="1:2" x14ac:dyDescent="0.25">
      <c r="A1490" t="s">
        <v>129</v>
      </c>
      <c r="B1490" t="s">
        <v>2010</v>
      </c>
    </row>
    <row r="1491" spans="1:2" x14ac:dyDescent="0.25">
      <c r="A1491" t="s">
        <v>93</v>
      </c>
      <c r="B1491" t="s">
        <v>2484</v>
      </c>
    </row>
    <row r="1492" spans="1:2" x14ac:dyDescent="0.25">
      <c r="A1492" t="s">
        <v>132</v>
      </c>
      <c r="B1492" t="s">
        <v>1716</v>
      </c>
    </row>
    <row r="1493" spans="1:2" x14ac:dyDescent="0.25">
      <c r="A1493" t="s">
        <v>133</v>
      </c>
      <c r="B1493" t="s">
        <v>2011</v>
      </c>
    </row>
    <row r="1494" spans="1:2" x14ac:dyDescent="0.25">
      <c r="A1494" t="s">
        <v>94</v>
      </c>
      <c r="B1494" t="s">
        <v>2485</v>
      </c>
    </row>
    <row r="1495" spans="1:2" x14ac:dyDescent="0.25">
      <c r="A1495" t="s">
        <v>130</v>
      </c>
      <c r="B1495" t="s">
        <v>1717</v>
      </c>
    </row>
    <row r="1496" spans="1:2" x14ac:dyDescent="0.25">
      <c r="A1496" t="s">
        <v>131</v>
      </c>
      <c r="B1496" t="s">
        <v>2012</v>
      </c>
    </row>
    <row r="1497" spans="1:2" x14ac:dyDescent="0.25">
      <c r="A1497" t="s">
        <v>95</v>
      </c>
      <c r="B1497" t="s">
        <v>2486</v>
      </c>
    </row>
    <row r="1498" spans="1:2" x14ac:dyDescent="0.25">
      <c r="A1498" t="s">
        <v>134</v>
      </c>
      <c r="B1498" t="s">
        <v>1718</v>
      </c>
    </row>
    <row r="1499" spans="1:2" x14ac:dyDescent="0.25">
      <c r="A1499" t="s">
        <v>135</v>
      </c>
      <c r="B1499" t="s">
        <v>2013</v>
      </c>
    </row>
    <row r="1500" spans="1:2" x14ac:dyDescent="0.25">
      <c r="A1500" t="s">
        <v>96</v>
      </c>
      <c r="B1500" t="s">
        <v>2487</v>
      </c>
    </row>
    <row r="1501" spans="1:2" x14ac:dyDescent="0.25">
      <c r="A1501" t="s">
        <v>671</v>
      </c>
      <c r="B1501" t="s">
        <v>1719</v>
      </c>
    </row>
    <row r="1502" spans="1:2" x14ac:dyDescent="0.25">
      <c r="A1502" t="s">
        <v>153</v>
      </c>
      <c r="B1502" t="s">
        <v>2014</v>
      </c>
    </row>
    <row r="1503" spans="1:2" x14ac:dyDescent="0.25">
      <c r="A1503" t="s">
        <v>97</v>
      </c>
      <c r="B1503" t="s">
        <v>2488</v>
      </c>
    </row>
    <row r="1504" spans="1:2" x14ac:dyDescent="0.25">
      <c r="A1504" t="s">
        <v>672</v>
      </c>
      <c r="B1504" t="s">
        <v>1720</v>
      </c>
    </row>
    <row r="1505" spans="1:2" x14ac:dyDescent="0.25">
      <c r="A1505" t="s">
        <v>154</v>
      </c>
      <c r="B1505" t="s">
        <v>2015</v>
      </c>
    </row>
    <row r="1506" spans="1:2" x14ac:dyDescent="0.25">
      <c r="A1506" t="s">
        <v>98</v>
      </c>
      <c r="B1506" t="s">
        <v>2489</v>
      </c>
    </row>
    <row r="1507" spans="1:2" x14ac:dyDescent="0.25">
      <c r="A1507" t="s">
        <v>789</v>
      </c>
      <c r="B1507" t="s">
        <v>1721</v>
      </c>
    </row>
    <row r="1508" spans="1:2" x14ac:dyDescent="0.25">
      <c r="A1508" t="s">
        <v>291</v>
      </c>
      <c r="B1508" t="s">
        <v>2016</v>
      </c>
    </row>
    <row r="1509" spans="1:2" x14ac:dyDescent="0.25">
      <c r="A1509" t="s">
        <v>101</v>
      </c>
      <c r="B1509" t="s">
        <v>2490</v>
      </c>
    </row>
    <row r="1510" spans="1:2" x14ac:dyDescent="0.25">
      <c r="A1510" t="s">
        <v>1069</v>
      </c>
      <c r="B1510" t="s">
        <v>1722</v>
      </c>
    </row>
    <row r="1511" spans="1:2" x14ac:dyDescent="0.25">
      <c r="A1511" t="s">
        <v>138</v>
      </c>
      <c r="B1511" t="s">
        <v>2017</v>
      </c>
    </row>
    <row r="1512" spans="1:2" x14ac:dyDescent="0.25">
      <c r="A1512" t="s">
        <v>102</v>
      </c>
      <c r="B1512" t="s">
        <v>2491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1067</v>
      </c>
    </row>
    <row r="1519" spans="1:2" x14ac:dyDescent="0.25">
      <c r="A1519" t="s">
        <v>44</v>
      </c>
      <c r="B1519" t="s">
        <v>1068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1351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1801</v>
      </c>
    </row>
    <row r="1528" spans="1:2" x14ac:dyDescent="0.25">
      <c r="A1528" t="s">
        <v>129</v>
      </c>
      <c r="B1528" t="s">
        <v>2151</v>
      </c>
    </row>
    <row r="1529" spans="1:2" x14ac:dyDescent="0.25">
      <c r="A1529" t="s">
        <v>93</v>
      </c>
      <c r="B1529" t="s">
        <v>2696</v>
      </c>
    </row>
    <row r="1530" spans="1:2" x14ac:dyDescent="0.25">
      <c r="A1530" t="s">
        <v>132</v>
      </c>
      <c r="B1530" t="s">
        <v>1802</v>
      </c>
    </row>
    <row r="1531" spans="1:2" x14ac:dyDescent="0.25">
      <c r="A1531" t="s">
        <v>133</v>
      </c>
      <c r="B1531" t="s">
        <v>2152</v>
      </c>
    </row>
    <row r="1532" spans="1:2" x14ac:dyDescent="0.25">
      <c r="A1532" t="s">
        <v>94</v>
      </c>
      <c r="B1532" t="s">
        <v>2697</v>
      </c>
    </row>
    <row r="1533" spans="1:2" x14ac:dyDescent="0.25">
      <c r="A1533" t="s">
        <v>130</v>
      </c>
      <c r="B1533" t="s">
        <v>1803</v>
      </c>
    </row>
    <row r="1534" spans="1:2" x14ac:dyDescent="0.25">
      <c r="A1534" t="s">
        <v>131</v>
      </c>
      <c r="B1534" t="s">
        <v>2153</v>
      </c>
    </row>
    <row r="1535" spans="1:2" x14ac:dyDescent="0.25">
      <c r="A1535" t="s">
        <v>95</v>
      </c>
      <c r="B1535" t="s">
        <v>2698</v>
      </c>
    </row>
    <row r="1536" spans="1:2" x14ac:dyDescent="0.25">
      <c r="A1536" t="s">
        <v>134</v>
      </c>
      <c r="B1536" t="s">
        <v>1804</v>
      </c>
    </row>
    <row r="1537" spans="1:2" x14ac:dyDescent="0.25">
      <c r="A1537" t="s">
        <v>135</v>
      </c>
      <c r="B1537" t="s">
        <v>2154</v>
      </c>
    </row>
    <row r="1538" spans="1:2" x14ac:dyDescent="0.25">
      <c r="A1538" t="s">
        <v>96</v>
      </c>
      <c r="B1538" t="s">
        <v>2699</v>
      </c>
    </row>
    <row r="1539" spans="1:2" x14ac:dyDescent="0.25">
      <c r="A1539" t="s">
        <v>671</v>
      </c>
      <c r="B1539" t="s">
        <v>1805</v>
      </c>
    </row>
    <row r="1540" spans="1:2" x14ac:dyDescent="0.25">
      <c r="A1540" t="s">
        <v>153</v>
      </c>
      <c r="B1540" t="s">
        <v>2155</v>
      </c>
    </row>
    <row r="1541" spans="1:2" x14ac:dyDescent="0.25">
      <c r="A1541" t="s">
        <v>97</v>
      </c>
      <c r="B1541" t="s">
        <v>2700</v>
      </c>
    </row>
    <row r="1542" spans="1:2" x14ac:dyDescent="0.25">
      <c r="A1542" t="s">
        <v>672</v>
      </c>
      <c r="B1542" t="s">
        <v>1806</v>
      </c>
    </row>
    <row r="1543" spans="1:2" x14ac:dyDescent="0.25">
      <c r="A1543" t="s">
        <v>154</v>
      </c>
      <c r="B1543" t="s">
        <v>2156</v>
      </c>
    </row>
    <row r="1544" spans="1:2" x14ac:dyDescent="0.25">
      <c r="A1544" t="s">
        <v>98</v>
      </c>
      <c r="B1544" t="s">
        <v>2701</v>
      </c>
    </row>
    <row r="1545" spans="1:2" x14ac:dyDescent="0.25">
      <c r="A1545" t="s">
        <v>789</v>
      </c>
      <c r="B1545" t="s">
        <v>1807</v>
      </c>
    </row>
    <row r="1546" spans="1:2" x14ac:dyDescent="0.25">
      <c r="A1546" t="s">
        <v>291</v>
      </c>
      <c r="B1546" t="s">
        <v>2157</v>
      </c>
    </row>
    <row r="1547" spans="1:2" x14ac:dyDescent="0.25">
      <c r="A1547" t="s">
        <v>101</v>
      </c>
      <c r="B1547" t="s">
        <v>2702</v>
      </c>
    </row>
    <row r="1548" spans="1:2" x14ac:dyDescent="0.25">
      <c r="A1548" t="s">
        <v>1069</v>
      </c>
      <c r="B1548" t="s">
        <v>1808</v>
      </c>
    </row>
    <row r="1549" spans="1:2" x14ac:dyDescent="0.25">
      <c r="A1549" t="s">
        <v>138</v>
      </c>
      <c r="B1549" t="s">
        <v>2158</v>
      </c>
    </row>
    <row r="1550" spans="1:2" x14ac:dyDescent="0.25">
      <c r="A1550" t="s">
        <v>102</v>
      </c>
      <c r="B1550" t="s">
        <v>2703</v>
      </c>
    </row>
    <row r="1551" spans="1:2" x14ac:dyDescent="0.25">
      <c r="A1551" t="s">
        <v>1070</v>
      </c>
      <c r="B1551" t="s">
        <v>1809</v>
      </c>
    </row>
    <row r="1552" spans="1:2" x14ac:dyDescent="0.25">
      <c r="A1552" t="s">
        <v>139</v>
      </c>
      <c r="B1552" t="s">
        <v>2159</v>
      </c>
    </row>
    <row r="1553" spans="1:2" x14ac:dyDescent="0.25">
      <c r="A1553" t="s">
        <v>103</v>
      </c>
      <c r="B1553" t="s">
        <v>2704</v>
      </c>
    </row>
    <row r="1554" spans="1:2" x14ac:dyDescent="0.25">
      <c r="A1554" t="s">
        <v>1071</v>
      </c>
      <c r="B1554" t="s">
        <v>1810</v>
      </c>
    </row>
    <row r="1555" spans="1:2" x14ac:dyDescent="0.25">
      <c r="A1555" t="s">
        <v>673</v>
      </c>
      <c r="B1555" t="s">
        <v>1811</v>
      </c>
    </row>
    <row r="1556" spans="1:2" x14ac:dyDescent="0.25">
      <c r="A1556" t="s">
        <v>1072</v>
      </c>
      <c r="B1556" t="s">
        <v>1812</v>
      </c>
    </row>
    <row r="1557" spans="1:2" x14ac:dyDescent="0.25">
      <c r="A1557" t="s">
        <v>140</v>
      </c>
      <c r="B1557" t="s">
        <v>2160</v>
      </c>
    </row>
    <row r="1558" spans="1:2" x14ac:dyDescent="0.25">
      <c r="A1558" t="s">
        <v>106</v>
      </c>
      <c r="B1558" t="s">
        <v>2705</v>
      </c>
    </row>
    <row r="1559" spans="1:2" x14ac:dyDescent="0.25">
      <c r="A1559" t="s">
        <v>141</v>
      </c>
      <c r="B1559" t="s">
        <v>2161</v>
      </c>
    </row>
    <row r="1560" spans="1:2" x14ac:dyDescent="0.25">
      <c r="A1560" t="s">
        <v>107</v>
      </c>
      <c r="B1560" t="s">
        <v>2706</v>
      </c>
    </row>
    <row r="1561" spans="1:2" x14ac:dyDescent="0.25">
      <c r="A1561" t="s">
        <v>1073</v>
      </c>
      <c r="B1561" t="s">
        <v>2162</v>
      </c>
    </row>
    <row r="1562" spans="1:2" x14ac:dyDescent="0.25">
      <c r="A1562" t="s">
        <v>108</v>
      </c>
      <c r="B1562" t="s">
        <v>2707</v>
      </c>
    </row>
    <row r="1563" spans="1:2" x14ac:dyDescent="0.25">
      <c r="A1563" t="s">
        <v>1074</v>
      </c>
      <c r="B1563" t="s">
        <v>1813</v>
      </c>
    </row>
    <row r="1564" spans="1:2" x14ac:dyDescent="0.25">
      <c r="A1564" t="s">
        <v>1075</v>
      </c>
      <c r="B1564" t="s">
        <v>1814</v>
      </c>
    </row>
    <row r="1565" spans="1:2" x14ac:dyDescent="0.25">
      <c r="A1565" t="s">
        <v>1076</v>
      </c>
      <c r="B1565" t="s">
        <v>1815</v>
      </c>
    </row>
    <row r="1566" spans="1:2" x14ac:dyDescent="0.25">
      <c r="A1566" t="s">
        <v>674</v>
      </c>
      <c r="B1566" t="s">
        <v>2163</v>
      </c>
    </row>
    <row r="1567" spans="1:2" x14ac:dyDescent="0.25">
      <c r="A1567" t="s">
        <v>111</v>
      </c>
      <c r="B1567" t="s">
        <v>2708</v>
      </c>
    </row>
    <row r="1568" spans="1:2" x14ac:dyDescent="0.25">
      <c r="A1568" t="s">
        <v>1077</v>
      </c>
      <c r="B1568" t="s">
        <v>2164</v>
      </c>
    </row>
    <row r="1569" spans="1:2" x14ac:dyDescent="0.25">
      <c r="A1569" t="s">
        <v>112</v>
      </c>
      <c r="B1569" t="s">
        <v>2709</v>
      </c>
    </row>
    <row r="1570" spans="1:2" x14ac:dyDescent="0.25">
      <c r="A1570" t="s">
        <v>1078</v>
      </c>
      <c r="B1570" t="s">
        <v>2165</v>
      </c>
    </row>
    <row r="1571" spans="1:2" x14ac:dyDescent="0.25">
      <c r="A1571" t="s">
        <v>113</v>
      </c>
      <c r="B1571" t="s">
        <v>2710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1079</v>
      </c>
    </row>
    <row r="1578" spans="1:2" x14ac:dyDescent="0.25">
      <c r="A1578" t="s">
        <v>44</v>
      </c>
      <c r="B1578" t="s">
        <v>1487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1555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1819</v>
      </c>
    </row>
    <row r="1587" spans="1:2" x14ac:dyDescent="0.25">
      <c r="A1587" t="s">
        <v>129</v>
      </c>
      <c r="B1587" t="s">
        <v>2212</v>
      </c>
    </row>
    <row r="1588" spans="1:2" x14ac:dyDescent="0.25">
      <c r="A1588" t="s">
        <v>93</v>
      </c>
      <c r="B1588" t="s">
        <v>2750</v>
      </c>
    </row>
    <row r="1589" spans="1:2" x14ac:dyDescent="0.25">
      <c r="A1589" t="s">
        <v>132</v>
      </c>
      <c r="B1589" t="s">
        <v>1820</v>
      </c>
    </row>
    <row r="1590" spans="1:2" x14ac:dyDescent="0.25">
      <c r="A1590" t="s">
        <v>133</v>
      </c>
      <c r="B1590" t="s">
        <v>2213</v>
      </c>
    </row>
    <row r="1591" spans="1:2" x14ac:dyDescent="0.25">
      <c r="A1591" t="s">
        <v>94</v>
      </c>
      <c r="B1591" t="s">
        <v>2751</v>
      </c>
    </row>
    <row r="1592" spans="1:2" x14ac:dyDescent="0.25">
      <c r="A1592" t="s">
        <v>130</v>
      </c>
      <c r="B1592" t="s">
        <v>1821</v>
      </c>
    </row>
    <row r="1593" spans="1:2" x14ac:dyDescent="0.25">
      <c r="A1593" t="s">
        <v>131</v>
      </c>
      <c r="B1593" t="s">
        <v>2214</v>
      </c>
    </row>
    <row r="1594" spans="1:2" x14ac:dyDescent="0.25">
      <c r="A1594" t="s">
        <v>95</v>
      </c>
      <c r="B1594" t="s">
        <v>2752</v>
      </c>
    </row>
    <row r="1595" spans="1:2" x14ac:dyDescent="0.25">
      <c r="A1595" t="s">
        <v>134</v>
      </c>
      <c r="B1595" t="s">
        <v>1822</v>
      </c>
    </row>
    <row r="1596" spans="1:2" x14ac:dyDescent="0.25">
      <c r="A1596" t="s">
        <v>135</v>
      </c>
      <c r="B1596" t="s">
        <v>2215</v>
      </c>
    </row>
    <row r="1597" spans="1:2" x14ac:dyDescent="0.25">
      <c r="A1597" t="s">
        <v>96</v>
      </c>
      <c r="B1597" t="s">
        <v>2753</v>
      </c>
    </row>
    <row r="1598" spans="1:2" x14ac:dyDescent="0.25">
      <c r="A1598" t="s">
        <v>671</v>
      </c>
      <c r="B1598" t="s">
        <v>1823</v>
      </c>
    </row>
    <row r="1599" spans="1:2" x14ac:dyDescent="0.25">
      <c r="A1599" t="s">
        <v>153</v>
      </c>
      <c r="B1599" t="s">
        <v>2216</v>
      </c>
    </row>
    <row r="1600" spans="1:2" x14ac:dyDescent="0.25">
      <c r="A1600" t="s">
        <v>97</v>
      </c>
      <c r="B1600" t="s">
        <v>2754</v>
      </c>
    </row>
    <row r="1601" spans="1:2" x14ac:dyDescent="0.25">
      <c r="A1601" t="s">
        <v>672</v>
      </c>
      <c r="B1601" t="s">
        <v>2755</v>
      </c>
    </row>
    <row r="1602" spans="1:2" x14ac:dyDescent="0.25">
      <c r="A1602" t="s">
        <v>789</v>
      </c>
      <c r="B1602" t="s">
        <v>2756</v>
      </c>
    </row>
    <row r="1603" spans="1:2" x14ac:dyDescent="0.25">
      <c r="A1603" t="s">
        <v>1069</v>
      </c>
      <c r="B1603" t="s">
        <v>2757</v>
      </c>
    </row>
    <row r="1604" spans="1:2" x14ac:dyDescent="0.25">
      <c r="A1604" t="s">
        <v>154</v>
      </c>
      <c r="B1604" t="s">
        <v>2913</v>
      </c>
    </row>
    <row r="1605" spans="1:2" x14ac:dyDescent="0.25">
      <c r="A1605" t="s">
        <v>98</v>
      </c>
      <c r="B1605" t="s">
        <v>2758</v>
      </c>
    </row>
    <row r="1606" spans="1:2" x14ac:dyDescent="0.25">
      <c r="A1606" t="s">
        <v>291</v>
      </c>
      <c r="B1606" t="s">
        <v>2914</v>
      </c>
    </row>
    <row r="1607" spans="1:2" x14ac:dyDescent="0.25">
      <c r="A1607" t="s">
        <v>101</v>
      </c>
      <c r="B1607" t="s">
        <v>2759</v>
      </c>
    </row>
    <row r="1608" spans="1:2" x14ac:dyDescent="0.25">
      <c r="A1608" t="s">
        <v>138</v>
      </c>
      <c r="B1608" t="s">
        <v>2915</v>
      </c>
    </row>
    <row r="1609" spans="1:2" x14ac:dyDescent="0.25">
      <c r="A1609" t="s">
        <v>102</v>
      </c>
      <c r="B1609" t="s">
        <v>2760</v>
      </c>
    </row>
    <row r="1610" spans="1:2" x14ac:dyDescent="0.25">
      <c r="A1610" t="s">
        <v>1070</v>
      </c>
      <c r="B1610" t="s">
        <v>1824</v>
      </c>
    </row>
    <row r="1611" spans="1:2" x14ac:dyDescent="0.25">
      <c r="A1611" t="s">
        <v>139</v>
      </c>
      <c r="B1611" t="s">
        <v>2217</v>
      </c>
    </row>
    <row r="1612" spans="1:2" x14ac:dyDescent="0.25">
      <c r="A1612" t="s">
        <v>103</v>
      </c>
      <c r="B1612" t="s">
        <v>2761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1080</v>
      </c>
    </row>
    <row r="1619" spans="1:2" x14ac:dyDescent="0.25">
      <c r="A1619" t="s">
        <v>44</v>
      </c>
      <c r="B1619" t="s">
        <v>1081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666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1825</v>
      </c>
    </row>
    <row r="1628" spans="1:2" x14ac:dyDescent="0.25">
      <c r="A1628" t="s">
        <v>129</v>
      </c>
      <c r="B1628" t="s">
        <v>2218</v>
      </c>
    </row>
    <row r="1629" spans="1:2" x14ac:dyDescent="0.25">
      <c r="A1629" t="s">
        <v>93</v>
      </c>
      <c r="B1629" t="s">
        <v>2541</v>
      </c>
    </row>
    <row r="1630" spans="1:2" x14ac:dyDescent="0.25">
      <c r="A1630" t="s">
        <v>132</v>
      </c>
      <c r="B1630" t="s">
        <v>1826</v>
      </c>
    </row>
    <row r="1631" spans="1:2" x14ac:dyDescent="0.25">
      <c r="A1631" t="s">
        <v>133</v>
      </c>
      <c r="B1631" t="s">
        <v>2219</v>
      </c>
    </row>
    <row r="1632" spans="1:2" x14ac:dyDescent="0.25">
      <c r="A1632" t="s">
        <v>94</v>
      </c>
      <c r="B1632" t="s">
        <v>2542</v>
      </c>
    </row>
    <row r="1633" spans="1:2" x14ac:dyDescent="0.25">
      <c r="A1633" t="s">
        <v>130</v>
      </c>
      <c r="B1633" t="s">
        <v>1827</v>
      </c>
    </row>
    <row r="1634" spans="1:2" x14ac:dyDescent="0.25">
      <c r="A1634" t="s">
        <v>131</v>
      </c>
      <c r="B1634" t="s">
        <v>2220</v>
      </c>
    </row>
    <row r="1635" spans="1:2" x14ac:dyDescent="0.25">
      <c r="A1635" t="s">
        <v>95</v>
      </c>
      <c r="B1635" t="s">
        <v>2543</v>
      </c>
    </row>
    <row r="1636" spans="1:2" x14ac:dyDescent="0.25">
      <c r="A1636" t="s">
        <v>455</v>
      </c>
      <c r="B1636" t="s">
        <v>1828</v>
      </c>
    </row>
    <row r="1637" spans="1:2" x14ac:dyDescent="0.25">
      <c r="A1637" t="s">
        <v>889</v>
      </c>
      <c r="B1637" t="s">
        <v>2221</v>
      </c>
    </row>
    <row r="1638" spans="1:2" x14ac:dyDescent="0.25">
      <c r="A1638" t="s">
        <v>451</v>
      </c>
      <c r="B1638" t="s">
        <v>2544</v>
      </c>
    </row>
    <row r="1639" spans="1:2" x14ac:dyDescent="0.25">
      <c r="A1639" t="s">
        <v>457</v>
      </c>
      <c r="B1639" t="s">
        <v>1829</v>
      </c>
    </row>
    <row r="1640" spans="1:2" x14ac:dyDescent="0.25">
      <c r="A1640" t="s">
        <v>890</v>
      </c>
      <c r="B1640" t="s">
        <v>2222</v>
      </c>
    </row>
    <row r="1641" spans="1:2" x14ac:dyDescent="0.25">
      <c r="A1641" t="s">
        <v>928</v>
      </c>
      <c r="B1641" t="s">
        <v>2545</v>
      </c>
    </row>
    <row r="1642" spans="1:2" x14ac:dyDescent="0.25">
      <c r="A1642" t="s">
        <v>459</v>
      </c>
      <c r="B1642" t="s">
        <v>1830</v>
      </c>
    </row>
    <row r="1643" spans="1:2" x14ac:dyDescent="0.25">
      <c r="A1643" t="s">
        <v>891</v>
      </c>
      <c r="B1643" t="s">
        <v>2223</v>
      </c>
    </row>
    <row r="1644" spans="1:2" x14ac:dyDescent="0.25">
      <c r="A1644" t="s">
        <v>959</v>
      </c>
      <c r="B1644" t="s">
        <v>2546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1082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1723</v>
      </c>
    </row>
    <row r="1660" spans="1:2" x14ac:dyDescent="0.25">
      <c r="A1660" t="s">
        <v>129</v>
      </c>
      <c r="B1660" t="s">
        <v>2018</v>
      </c>
    </row>
    <row r="1661" spans="1:2" x14ac:dyDescent="0.25">
      <c r="A1661" t="s">
        <v>93</v>
      </c>
      <c r="B1661" t="s">
        <v>2492</v>
      </c>
    </row>
    <row r="1662" spans="1:2" x14ac:dyDescent="0.25">
      <c r="A1662" t="s">
        <v>132</v>
      </c>
      <c r="B1662" t="s">
        <v>1724</v>
      </c>
    </row>
    <row r="1663" spans="1:2" x14ac:dyDescent="0.25">
      <c r="A1663" t="s">
        <v>133</v>
      </c>
      <c r="B1663" t="s">
        <v>2019</v>
      </c>
    </row>
    <row r="1664" spans="1:2" x14ac:dyDescent="0.25">
      <c r="A1664" t="s">
        <v>130</v>
      </c>
      <c r="B1664" t="s">
        <v>1725</v>
      </c>
    </row>
    <row r="1665" spans="1:2" x14ac:dyDescent="0.25">
      <c r="A1665" t="s">
        <v>131</v>
      </c>
      <c r="B1665" t="s">
        <v>2020</v>
      </c>
    </row>
    <row r="1666" spans="1:2" x14ac:dyDescent="0.25">
      <c r="A1666" t="s">
        <v>134</v>
      </c>
      <c r="B1666" t="s">
        <v>1726</v>
      </c>
    </row>
    <row r="1667" spans="1:2" x14ac:dyDescent="0.25">
      <c r="A1667" t="s">
        <v>135</v>
      </c>
      <c r="B1667" t="s">
        <v>2021</v>
      </c>
    </row>
    <row r="1668" spans="1:2" x14ac:dyDescent="0.25">
      <c r="A1668" t="s">
        <v>671</v>
      </c>
      <c r="B1668" t="s">
        <v>1727</v>
      </c>
    </row>
    <row r="1669" spans="1:2" x14ac:dyDescent="0.25">
      <c r="A1669" t="s">
        <v>153</v>
      </c>
      <c r="B1669" t="s">
        <v>2022</v>
      </c>
    </row>
    <row r="1670" spans="1:2" x14ac:dyDescent="0.25">
      <c r="A1670" t="s">
        <v>94</v>
      </c>
      <c r="B1670" t="s">
        <v>2493</v>
      </c>
    </row>
    <row r="1671" spans="1:2" x14ac:dyDescent="0.25">
      <c r="A1671" t="s">
        <v>95</v>
      </c>
      <c r="B1671" t="s">
        <v>2494</v>
      </c>
    </row>
    <row r="1672" spans="1:2" x14ac:dyDescent="0.25">
      <c r="A1672" t="s">
        <v>96</v>
      </c>
      <c r="B1672" t="s">
        <v>2495</v>
      </c>
    </row>
    <row r="1673" spans="1:2" x14ac:dyDescent="0.25">
      <c r="A1673" t="s">
        <v>97</v>
      </c>
      <c r="B1673" t="s">
        <v>2496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1083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1085</v>
      </c>
    </row>
    <row r="1689" spans="1:2" x14ac:dyDescent="0.25">
      <c r="A1689" t="s">
        <v>133</v>
      </c>
      <c r="B1689" t="s">
        <v>1087</v>
      </c>
    </row>
    <row r="1690" spans="1:2" x14ac:dyDescent="0.25">
      <c r="A1690" t="s">
        <v>94</v>
      </c>
      <c r="B1690" t="s">
        <v>1089</v>
      </c>
    </row>
    <row r="1691" spans="1:2" x14ac:dyDescent="0.25">
      <c r="A1691" t="s">
        <v>55</v>
      </c>
      <c r="B1691" t="s">
        <v>1091</v>
      </c>
    </row>
    <row r="1692" spans="1:2" x14ac:dyDescent="0.25">
      <c r="A1692" t="s">
        <v>128</v>
      </c>
      <c r="B1692" t="s">
        <v>1084</v>
      </c>
    </row>
    <row r="1693" spans="1:2" x14ac:dyDescent="0.25">
      <c r="A1693" t="s">
        <v>129</v>
      </c>
      <c r="B1693" t="s">
        <v>1086</v>
      </c>
    </row>
    <row r="1694" spans="1:2" x14ac:dyDescent="0.25">
      <c r="A1694" t="s">
        <v>93</v>
      </c>
      <c r="B1694" t="s">
        <v>1088</v>
      </c>
    </row>
    <row r="1695" spans="1:2" x14ac:dyDescent="0.25">
      <c r="A1695" t="s">
        <v>54</v>
      </c>
      <c r="B1695" t="s">
        <v>1090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1092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1094</v>
      </c>
    </row>
    <row r="1711" spans="1:2" x14ac:dyDescent="0.25">
      <c r="A1711" t="s">
        <v>133</v>
      </c>
      <c r="B1711" t="s">
        <v>1096</v>
      </c>
    </row>
    <row r="1712" spans="1:2" x14ac:dyDescent="0.25">
      <c r="A1712" t="s">
        <v>94</v>
      </c>
      <c r="B1712" t="s">
        <v>1098</v>
      </c>
    </row>
    <row r="1713" spans="1:2" x14ac:dyDescent="0.25">
      <c r="A1713" t="s">
        <v>55</v>
      </c>
      <c r="B1713" t="s">
        <v>1100</v>
      </c>
    </row>
    <row r="1714" spans="1:2" x14ac:dyDescent="0.25">
      <c r="A1714" t="s">
        <v>58</v>
      </c>
      <c r="B1714" t="s">
        <v>1102</v>
      </c>
    </row>
    <row r="1715" spans="1:2" x14ac:dyDescent="0.25">
      <c r="A1715" t="s">
        <v>128</v>
      </c>
      <c r="B1715" t="s">
        <v>1093</v>
      </c>
    </row>
    <row r="1716" spans="1:2" x14ac:dyDescent="0.25">
      <c r="A1716" t="s">
        <v>129</v>
      </c>
      <c r="B1716" t="s">
        <v>1095</v>
      </c>
    </row>
    <row r="1717" spans="1:2" x14ac:dyDescent="0.25">
      <c r="A1717" t="s">
        <v>93</v>
      </c>
      <c r="B1717" t="s">
        <v>1097</v>
      </c>
    </row>
    <row r="1718" spans="1:2" x14ac:dyDescent="0.25">
      <c r="A1718" t="s">
        <v>54</v>
      </c>
      <c r="B1718" t="s">
        <v>1099</v>
      </c>
    </row>
    <row r="1719" spans="1:2" x14ac:dyDescent="0.25">
      <c r="A1719" t="s">
        <v>57</v>
      </c>
      <c r="B1719" t="s">
        <v>1101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1103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1104</v>
      </c>
    </row>
    <row r="1735" spans="1:2" x14ac:dyDescent="0.25">
      <c r="A1735" t="s">
        <v>129</v>
      </c>
      <c r="B1735" t="s">
        <v>1105</v>
      </c>
    </row>
    <row r="1736" spans="1:2" x14ac:dyDescent="0.25">
      <c r="A1736" t="s">
        <v>93</v>
      </c>
      <c r="B1736" t="s">
        <v>1106</v>
      </c>
    </row>
    <row r="1737" spans="1:2" x14ac:dyDescent="0.25">
      <c r="A1737" t="s">
        <v>54</v>
      </c>
      <c r="B1737" t="s">
        <v>1107</v>
      </c>
    </row>
    <row r="1738" spans="1:2" x14ac:dyDescent="0.25">
      <c r="A1738" t="s">
        <v>132</v>
      </c>
      <c r="B1738" t="s">
        <v>1108</v>
      </c>
    </row>
    <row r="1739" spans="1:2" x14ac:dyDescent="0.25">
      <c r="A1739" t="s">
        <v>133</v>
      </c>
      <c r="B1739" t="s">
        <v>1109</v>
      </c>
    </row>
    <row r="1740" spans="1:2" x14ac:dyDescent="0.25">
      <c r="A1740" t="s">
        <v>94</v>
      </c>
      <c r="B1740" t="s">
        <v>1110</v>
      </c>
    </row>
    <row r="1741" spans="1:2" x14ac:dyDescent="0.25">
      <c r="A1741" t="s">
        <v>55</v>
      </c>
      <c r="B1741" t="s">
        <v>1111</v>
      </c>
    </row>
    <row r="1742" spans="1:2" x14ac:dyDescent="0.25">
      <c r="A1742" t="s">
        <v>95</v>
      </c>
      <c r="B1742" t="s">
        <v>1097</v>
      </c>
    </row>
    <row r="1743" spans="1:2" x14ac:dyDescent="0.25">
      <c r="A1743" t="s">
        <v>96</v>
      </c>
      <c r="B1743" t="s">
        <v>1099</v>
      </c>
    </row>
    <row r="1744" spans="1:2" x14ac:dyDescent="0.25">
      <c r="A1744" t="s">
        <v>97</v>
      </c>
      <c r="B1744" t="s">
        <v>1101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1112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1580</v>
      </c>
    </row>
    <row r="1760" spans="1:2" x14ac:dyDescent="0.25">
      <c r="A1760" t="s">
        <v>93</v>
      </c>
      <c r="B1760" t="s">
        <v>1849</v>
      </c>
    </row>
    <row r="1761" spans="1:2" x14ac:dyDescent="0.25">
      <c r="A1761" t="s">
        <v>54</v>
      </c>
      <c r="B1761" t="s">
        <v>2233</v>
      </c>
    </row>
    <row r="1762" spans="1:2" x14ac:dyDescent="0.25">
      <c r="A1762" t="s">
        <v>133</v>
      </c>
      <c r="B1762" t="s">
        <v>1581</v>
      </c>
    </row>
    <row r="1763" spans="1:2" x14ac:dyDescent="0.25">
      <c r="A1763" t="s">
        <v>131</v>
      </c>
      <c r="B1763" t="s">
        <v>1582</v>
      </c>
    </row>
    <row r="1764" spans="1:2" x14ac:dyDescent="0.25">
      <c r="A1764" t="s">
        <v>135</v>
      </c>
      <c r="B1764" t="s">
        <v>1583</v>
      </c>
    </row>
    <row r="1765" spans="1:2" x14ac:dyDescent="0.25">
      <c r="A1765" t="s">
        <v>94</v>
      </c>
      <c r="B1765" t="s">
        <v>1850</v>
      </c>
    </row>
    <row r="1766" spans="1:2" x14ac:dyDescent="0.25">
      <c r="A1766" t="s">
        <v>55</v>
      </c>
      <c r="B1766" t="s">
        <v>2234</v>
      </c>
    </row>
    <row r="1767" spans="1:2" x14ac:dyDescent="0.25">
      <c r="A1767" t="s">
        <v>95</v>
      </c>
      <c r="B1767" t="s">
        <v>1851</v>
      </c>
    </row>
    <row r="1768" spans="1:2" x14ac:dyDescent="0.25">
      <c r="A1768" t="s">
        <v>56</v>
      </c>
      <c r="B1768" t="s">
        <v>2235</v>
      </c>
    </row>
    <row r="1769" spans="1:2" x14ac:dyDescent="0.25">
      <c r="A1769" t="s">
        <v>96</v>
      </c>
      <c r="B1769" t="s">
        <v>1852</v>
      </c>
    </row>
    <row r="1770" spans="1:2" x14ac:dyDescent="0.25">
      <c r="A1770" t="s">
        <v>62</v>
      </c>
      <c r="B1770" t="s">
        <v>2236</v>
      </c>
    </row>
    <row r="1771" spans="1:2" x14ac:dyDescent="0.25">
      <c r="A1771" t="s">
        <v>153</v>
      </c>
      <c r="B1771" t="s">
        <v>1584</v>
      </c>
    </row>
    <row r="1772" spans="1:2" x14ac:dyDescent="0.25">
      <c r="A1772" t="s">
        <v>154</v>
      </c>
      <c r="B1772" t="s">
        <v>1585</v>
      </c>
    </row>
    <row r="1773" spans="1:2" x14ac:dyDescent="0.25">
      <c r="A1773" t="s">
        <v>291</v>
      </c>
      <c r="B1773" t="s">
        <v>1586</v>
      </c>
    </row>
    <row r="1774" spans="1:2" x14ac:dyDescent="0.25">
      <c r="A1774" t="s">
        <v>97</v>
      </c>
      <c r="B1774" t="s">
        <v>1853</v>
      </c>
    </row>
    <row r="1775" spans="1:2" x14ac:dyDescent="0.25">
      <c r="A1775" t="s">
        <v>99</v>
      </c>
      <c r="B1775" t="s">
        <v>2237</v>
      </c>
    </row>
    <row r="1776" spans="1:2" x14ac:dyDescent="0.25">
      <c r="A1776" t="s">
        <v>98</v>
      </c>
      <c r="B1776" t="s">
        <v>1854</v>
      </c>
    </row>
    <row r="1777" spans="1:2" x14ac:dyDescent="0.25">
      <c r="A1777" t="s">
        <v>100</v>
      </c>
      <c r="B1777" t="s">
        <v>2238</v>
      </c>
    </row>
    <row r="1778" spans="1:2" x14ac:dyDescent="0.25">
      <c r="A1778" t="s">
        <v>101</v>
      </c>
      <c r="B1778" t="s">
        <v>1855</v>
      </c>
    </row>
    <row r="1779" spans="1:2" x14ac:dyDescent="0.25">
      <c r="A1779" t="s">
        <v>63</v>
      </c>
      <c r="B1779" t="s">
        <v>2239</v>
      </c>
    </row>
    <row r="1780" spans="1:2" x14ac:dyDescent="0.25">
      <c r="A1780" t="s">
        <v>138</v>
      </c>
      <c r="B1780" t="s">
        <v>1590</v>
      </c>
    </row>
    <row r="1781" spans="1:2" x14ac:dyDescent="0.25">
      <c r="A1781" t="s">
        <v>139</v>
      </c>
      <c r="B1781" t="s">
        <v>1591</v>
      </c>
    </row>
    <row r="1782" spans="1:2" x14ac:dyDescent="0.25">
      <c r="A1782" t="s">
        <v>140</v>
      </c>
      <c r="B1782" t="s">
        <v>1592</v>
      </c>
    </row>
    <row r="1783" spans="1:2" x14ac:dyDescent="0.25">
      <c r="A1783" t="s">
        <v>102</v>
      </c>
      <c r="B1783" t="s">
        <v>1856</v>
      </c>
    </row>
    <row r="1784" spans="1:2" x14ac:dyDescent="0.25">
      <c r="A1784" t="s">
        <v>104</v>
      </c>
      <c r="B1784" t="s">
        <v>2240</v>
      </c>
    </row>
    <row r="1785" spans="1:2" x14ac:dyDescent="0.25">
      <c r="A1785" t="s">
        <v>103</v>
      </c>
      <c r="B1785" t="s">
        <v>1857</v>
      </c>
    </row>
    <row r="1786" spans="1:2" x14ac:dyDescent="0.25">
      <c r="A1786" t="s">
        <v>105</v>
      </c>
      <c r="B1786" t="s">
        <v>2241</v>
      </c>
    </row>
    <row r="1787" spans="1:2" x14ac:dyDescent="0.25">
      <c r="A1787" t="s">
        <v>106</v>
      </c>
      <c r="B1787" t="s">
        <v>1858</v>
      </c>
    </row>
    <row r="1788" spans="1:2" x14ac:dyDescent="0.25">
      <c r="A1788" t="s">
        <v>64</v>
      </c>
      <c r="B1788" t="s">
        <v>2242</v>
      </c>
    </row>
    <row r="1789" spans="1:2" x14ac:dyDescent="0.25">
      <c r="A1789" t="s">
        <v>141</v>
      </c>
      <c r="B1789" t="s">
        <v>1587</v>
      </c>
    </row>
    <row r="1790" spans="1:2" x14ac:dyDescent="0.25">
      <c r="A1790" t="s">
        <v>1073</v>
      </c>
      <c r="B1790" t="s">
        <v>1588</v>
      </c>
    </row>
    <row r="1791" spans="1:2" x14ac:dyDescent="0.25">
      <c r="A1791" t="s">
        <v>674</v>
      </c>
      <c r="B1791" t="s">
        <v>1589</v>
      </c>
    </row>
    <row r="1792" spans="1:2" x14ac:dyDescent="0.25">
      <c r="A1792" t="s">
        <v>107</v>
      </c>
      <c r="B1792" t="s">
        <v>1859</v>
      </c>
    </row>
    <row r="1793" spans="1:2" x14ac:dyDescent="0.25">
      <c r="A1793" t="s">
        <v>109</v>
      </c>
      <c r="B1793" t="s">
        <v>2243</v>
      </c>
    </row>
    <row r="1794" spans="1:2" x14ac:dyDescent="0.25">
      <c r="A1794" t="s">
        <v>108</v>
      </c>
      <c r="B1794" t="s">
        <v>1860</v>
      </c>
    </row>
    <row r="1795" spans="1:2" x14ac:dyDescent="0.25">
      <c r="A1795" t="s">
        <v>110</v>
      </c>
      <c r="B1795" t="s">
        <v>2244</v>
      </c>
    </row>
    <row r="1796" spans="1:2" x14ac:dyDescent="0.25">
      <c r="A1796" t="s">
        <v>111</v>
      </c>
      <c r="B1796" t="s">
        <v>1861</v>
      </c>
    </row>
    <row r="1797" spans="1:2" x14ac:dyDescent="0.25">
      <c r="A1797" t="s">
        <v>65</v>
      </c>
      <c r="B1797" t="s">
        <v>2245</v>
      </c>
    </row>
    <row r="1798" spans="1:2" x14ac:dyDescent="0.25">
      <c r="A1798" t="s">
        <v>1077</v>
      </c>
      <c r="B1798" t="s">
        <v>1596</v>
      </c>
    </row>
    <row r="1799" spans="1:2" x14ac:dyDescent="0.25">
      <c r="A1799" t="s">
        <v>1078</v>
      </c>
      <c r="B1799" t="s">
        <v>1597</v>
      </c>
    </row>
    <row r="1800" spans="1:2" x14ac:dyDescent="0.25">
      <c r="A1800" t="s">
        <v>1113</v>
      </c>
      <c r="B1800" t="s">
        <v>1598</v>
      </c>
    </row>
    <row r="1801" spans="1:2" x14ac:dyDescent="0.25">
      <c r="A1801" t="s">
        <v>112</v>
      </c>
      <c r="B1801" t="s">
        <v>1865</v>
      </c>
    </row>
    <row r="1802" spans="1:2" x14ac:dyDescent="0.25">
      <c r="A1802" t="s">
        <v>114</v>
      </c>
      <c r="B1802" t="s">
        <v>2246</v>
      </c>
    </row>
    <row r="1803" spans="1:2" x14ac:dyDescent="0.25">
      <c r="A1803" t="s">
        <v>113</v>
      </c>
      <c r="B1803" t="s">
        <v>1866</v>
      </c>
    </row>
    <row r="1804" spans="1:2" x14ac:dyDescent="0.25">
      <c r="A1804" t="s">
        <v>115</v>
      </c>
      <c r="B1804" t="s">
        <v>2247</v>
      </c>
    </row>
    <row r="1805" spans="1:2" x14ac:dyDescent="0.25">
      <c r="A1805" t="s">
        <v>116</v>
      </c>
      <c r="B1805" t="s">
        <v>1867</v>
      </c>
    </row>
    <row r="1806" spans="1:2" x14ac:dyDescent="0.25">
      <c r="A1806" t="s">
        <v>66</v>
      </c>
      <c r="B1806" t="s">
        <v>2248</v>
      </c>
    </row>
    <row r="1807" spans="1:2" x14ac:dyDescent="0.25">
      <c r="A1807" t="s">
        <v>1114</v>
      </c>
      <c r="B1807" t="s">
        <v>1593</v>
      </c>
    </row>
    <row r="1808" spans="1:2" x14ac:dyDescent="0.25">
      <c r="A1808" t="s">
        <v>1115</v>
      </c>
      <c r="B1808" t="s">
        <v>1594</v>
      </c>
    </row>
    <row r="1809" spans="1:2" x14ac:dyDescent="0.25">
      <c r="A1809" t="s">
        <v>1116</v>
      </c>
      <c r="B1809" t="s">
        <v>1595</v>
      </c>
    </row>
    <row r="1810" spans="1:2" x14ac:dyDescent="0.25">
      <c r="A1810" t="s">
        <v>117</v>
      </c>
      <c r="B1810" t="s">
        <v>1862</v>
      </c>
    </row>
    <row r="1811" spans="1:2" x14ac:dyDescent="0.25">
      <c r="A1811" t="s">
        <v>119</v>
      </c>
      <c r="B1811" t="s">
        <v>2249</v>
      </c>
    </row>
    <row r="1812" spans="1:2" x14ac:dyDescent="0.25">
      <c r="A1812" t="s">
        <v>118</v>
      </c>
      <c r="B1812" t="s">
        <v>1863</v>
      </c>
    </row>
    <row r="1813" spans="1:2" x14ac:dyDescent="0.25">
      <c r="A1813" t="s">
        <v>120</v>
      </c>
      <c r="B1813" t="s">
        <v>2250</v>
      </c>
    </row>
    <row r="1814" spans="1:2" x14ac:dyDescent="0.25">
      <c r="A1814" t="s">
        <v>121</v>
      </c>
      <c r="B1814" t="s">
        <v>1864</v>
      </c>
    </row>
    <row r="1815" spans="1:2" x14ac:dyDescent="0.25">
      <c r="A1815" t="s">
        <v>684</v>
      </c>
      <c r="B1815" t="s">
        <v>2251</v>
      </c>
    </row>
    <row r="1816" spans="1:2" x14ac:dyDescent="0.25">
      <c r="A1816" t="s">
        <v>57</v>
      </c>
      <c r="B1816" t="s">
        <v>2768</v>
      </c>
    </row>
    <row r="1817" spans="1:2" x14ac:dyDescent="0.25">
      <c r="A1817" t="s">
        <v>58</v>
      </c>
      <c r="B1817" t="s">
        <v>2769</v>
      </c>
    </row>
    <row r="1818" spans="1:2" x14ac:dyDescent="0.25">
      <c r="A1818" t="s">
        <v>59</v>
      </c>
      <c r="B1818" t="s">
        <v>2770</v>
      </c>
    </row>
    <row r="1819" spans="1:2" x14ac:dyDescent="0.25">
      <c r="A1819" t="s">
        <v>537</v>
      </c>
      <c r="B1819" t="s">
        <v>2771</v>
      </c>
    </row>
    <row r="1820" spans="1:2" x14ac:dyDescent="0.25">
      <c r="A1820" t="s">
        <v>220</v>
      </c>
      <c r="B1820" t="s">
        <v>2772</v>
      </c>
    </row>
    <row r="1821" spans="1:2" x14ac:dyDescent="0.25">
      <c r="A1821" t="s">
        <v>221</v>
      </c>
      <c r="B1821" t="s">
        <v>2773</v>
      </c>
    </row>
    <row r="1822" spans="1:2" x14ac:dyDescent="0.25">
      <c r="A1822" t="s">
        <v>558</v>
      </c>
      <c r="B1822" t="s">
        <v>2774</v>
      </c>
    </row>
    <row r="1823" spans="1:2" x14ac:dyDescent="0.25">
      <c r="A1823" t="s">
        <v>676</v>
      </c>
      <c r="B1823" t="s">
        <v>2775</v>
      </c>
    </row>
    <row r="1824" spans="1:2" x14ac:dyDescent="0.25">
      <c r="A1824" t="s">
        <v>677</v>
      </c>
      <c r="B1824" t="s">
        <v>2776</v>
      </c>
    </row>
    <row r="1825" spans="1:2" x14ac:dyDescent="0.25">
      <c r="A1825" t="s">
        <v>678</v>
      </c>
      <c r="B1825" t="s">
        <v>2777</v>
      </c>
    </row>
    <row r="1826" spans="1:2" x14ac:dyDescent="0.25">
      <c r="A1826" t="s">
        <v>682</v>
      </c>
      <c r="B1826" t="s">
        <v>2781</v>
      </c>
    </row>
    <row r="1827" spans="1:2" x14ac:dyDescent="0.25">
      <c r="A1827" t="s">
        <v>683</v>
      </c>
      <c r="B1827" t="s">
        <v>2782</v>
      </c>
    </row>
    <row r="1828" spans="1:2" x14ac:dyDescent="0.25">
      <c r="A1828" t="s">
        <v>685</v>
      </c>
      <c r="B1828" t="s">
        <v>2783</v>
      </c>
    </row>
    <row r="1829" spans="1:2" x14ac:dyDescent="0.25">
      <c r="A1829" t="s">
        <v>559</v>
      </c>
      <c r="B1829" t="s">
        <v>2778</v>
      </c>
    </row>
    <row r="1830" spans="1:2" x14ac:dyDescent="0.25">
      <c r="A1830" t="s">
        <v>560</v>
      </c>
      <c r="B1830" t="s">
        <v>2779</v>
      </c>
    </row>
    <row r="1831" spans="1:2" x14ac:dyDescent="0.25">
      <c r="A1831" t="s">
        <v>675</v>
      </c>
      <c r="B1831" t="s">
        <v>2780</v>
      </c>
    </row>
    <row r="1832" spans="1:2" x14ac:dyDescent="0.25">
      <c r="A1832" t="s">
        <v>679</v>
      </c>
      <c r="B1832" t="s">
        <v>2784</v>
      </c>
    </row>
    <row r="1833" spans="1:2" x14ac:dyDescent="0.25">
      <c r="A1833" t="s">
        <v>680</v>
      </c>
      <c r="B1833" t="s">
        <v>2785</v>
      </c>
    </row>
    <row r="1834" spans="1:2" x14ac:dyDescent="0.25">
      <c r="A1834" t="s">
        <v>681</v>
      </c>
      <c r="B1834" t="s">
        <v>2786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1117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1885</v>
      </c>
    </row>
    <row r="1850" spans="1:2" x14ac:dyDescent="0.25">
      <c r="A1850" t="s">
        <v>120</v>
      </c>
      <c r="B1850" t="s">
        <v>2077</v>
      </c>
    </row>
    <row r="1851" spans="1:2" x14ac:dyDescent="0.25">
      <c r="A1851" t="s">
        <v>117</v>
      </c>
      <c r="B1851" t="s">
        <v>1884</v>
      </c>
    </row>
    <row r="1852" spans="1:2" x14ac:dyDescent="0.25">
      <c r="A1852" t="s">
        <v>119</v>
      </c>
      <c r="B1852" t="s">
        <v>2076</v>
      </c>
    </row>
    <row r="1853" spans="1:2" x14ac:dyDescent="0.25">
      <c r="A1853" t="s">
        <v>116</v>
      </c>
      <c r="B1853" t="s">
        <v>1883</v>
      </c>
    </row>
    <row r="1854" spans="1:2" x14ac:dyDescent="0.25">
      <c r="A1854" t="s">
        <v>66</v>
      </c>
      <c r="B1854" t="s">
        <v>2075</v>
      </c>
    </row>
    <row r="1855" spans="1:2" x14ac:dyDescent="0.25">
      <c r="A1855" t="s">
        <v>113</v>
      </c>
      <c r="B1855" t="s">
        <v>1882</v>
      </c>
    </row>
    <row r="1856" spans="1:2" x14ac:dyDescent="0.25">
      <c r="A1856" t="s">
        <v>115</v>
      </c>
      <c r="B1856" t="s">
        <v>2074</v>
      </c>
    </row>
    <row r="1857" spans="1:2" x14ac:dyDescent="0.25">
      <c r="A1857" t="s">
        <v>112</v>
      </c>
      <c r="B1857" t="s">
        <v>1881</v>
      </c>
    </row>
    <row r="1858" spans="1:2" x14ac:dyDescent="0.25">
      <c r="A1858" t="s">
        <v>114</v>
      </c>
      <c r="B1858" t="s">
        <v>2073</v>
      </c>
    </row>
    <row r="1859" spans="1:2" x14ac:dyDescent="0.25">
      <c r="A1859" t="s">
        <v>111</v>
      </c>
      <c r="B1859" t="s">
        <v>1880</v>
      </c>
    </row>
    <row r="1860" spans="1:2" x14ac:dyDescent="0.25">
      <c r="A1860" t="s">
        <v>65</v>
      </c>
      <c r="B1860" t="s">
        <v>2072</v>
      </c>
    </row>
    <row r="1861" spans="1:2" x14ac:dyDescent="0.25">
      <c r="A1861" t="s">
        <v>108</v>
      </c>
      <c r="B1861" t="s">
        <v>1879</v>
      </c>
    </row>
    <row r="1862" spans="1:2" x14ac:dyDescent="0.25">
      <c r="A1862" t="s">
        <v>110</v>
      </c>
      <c r="B1862" t="s">
        <v>2071</v>
      </c>
    </row>
    <row r="1863" spans="1:2" x14ac:dyDescent="0.25">
      <c r="A1863" t="s">
        <v>107</v>
      </c>
      <c r="B1863" t="s">
        <v>1878</v>
      </c>
    </row>
    <row r="1864" spans="1:2" x14ac:dyDescent="0.25">
      <c r="A1864" t="s">
        <v>109</v>
      </c>
      <c r="B1864" t="s">
        <v>2070</v>
      </c>
    </row>
    <row r="1865" spans="1:2" x14ac:dyDescent="0.25">
      <c r="A1865" t="s">
        <v>106</v>
      </c>
      <c r="B1865" t="s">
        <v>1877</v>
      </c>
    </row>
    <row r="1866" spans="1:2" x14ac:dyDescent="0.25">
      <c r="A1866" t="s">
        <v>64</v>
      </c>
      <c r="B1866" t="s">
        <v>2069</v>
      </c>
    </row>
    <row r="1867" spans="1:2" x14ac:dyDescent="0.25">
      <c r="A1867" t="s">
        <v>103</v>
      </c>
      <c r="B1867" t="s">
        <v>1873</v>
      </c>
    </row>
    <row r="1868" spans="1:2" x14ac:dyDescent="0.25">
      <c r="A1868" t="s">
        <v>105</v>
      </c>
      <c r="B1868" t="s">
        <v>2068</v>
      </c>
    </row>
    <row r="1869" spans="1:2" x14ac:dyDescent="0.25">
      <c r="A1869" t="s">
        <v>102</v>
      </c>
      <c r="B1869" t="s">
        <v>1872</v>
      </c>
    </row>
    <row r="1870" spans="1:2" x14ac:dyDescent="0.25">
      <c r="A1870" t="s">
        <v>104</v>
      </c>
      <c r="B1870" t="s">
        <v>2067</v>
      </c>
    </row>
    <row r="1871" spans="1:2" x14ac:dyDescent="0.25">
      <c r="A1871" t="s">
        <v>101</v>
      </c>
      <c r="B1871" t="s">
        <v>1871</v>
      </c>
    </row>
    <row r="1872" spans="1:2" x14ac:dyDescent="0.25">
      <c r="A1872" t="s">
        <v>63</v>
      </c>
      <c r="B1872" t="s">
        <v>2066</v>
      </c>
    </row>
    <row r="1873" spans="1:2" x14ac:dyDescent="0.25">
      <c r="A1873" t="s">
        <v>95</v>
      </c>
      <c r="B1873" t="s">
        <v>1876</v>
      </c>
    </row>
    <row r="1874" spans="1:2" x14ac:dyDescent="0.25">
      <c r="A1874" t="s">
        <v>56</v>
      </c>
      <c r="B1874" t="s">
        <v>2065</v>
      </c>
    </row>
    <row r="1875" spans="1:2" x14ac:dyDescent="0.25">
      <c r="A1875" t="s">
        <v>94</v>
      </c>
      <c r="B1875" t="s">
        <v>1875</v>
      </c>
    </row>
    <row r="1876" spans="1:2" x14ac:dyDescent="0.25">
      <c r="A1876" t="s">
        <v>55</v>
      </c>
      <c r="B1876" t="s">
        <v>2064</v>
      </c>
    </row>
    <row r="1877" spans="1:2" x14ac:dyDescent="0.25">
      <c r="A1877" t="s">
        <v>93</v>
      </c>
      <c r="B1877" t="s">
        <v>1874</v>
      </c>
    </row>
    <row r="1878" spans="1:2" x14ac:dyDescent="0.25">
      <c r="A1878" t="s">
        <v>54</v>
      </c>
      <c r="B1878" t="s">
        <v>2063</v>
      </c>
    </row>
    <row r="1879" spans="1:2" x14ac:dyDescent="0.25">
      <c r="A1879" t="s">
        <v>98</v>
      </c>
      <c r="B1879" t="s">
        <v>1870</v>
      </c>
    </row>
    <row r="1880" spans="1:2" x14ac:dyDescent="0.25">
      <c r="A1880" t="s">
        <v>97</v>
      </c>
      <c r="B1880" t="s">
        <v>1869</v>
      </c>
    </row>
    <row r="1881" spans="1:2" x14ac:dyDescent="0.25">
      <c r="A1881" t="s">
        <v>96</v>
      </c>
      <c r="B1881" t="s">
        <v>1868</v>
      </c>
    </row>
    <row r="1882" spans="1:2" x14ac:dyDescent="0.25">
      <c r="A1882" t="s">
        <v>100</v>
      </c>
      <c r="B1882" t="s">
        <v>2062</v>
      </c>
    </row>
    <row r="1883" spans="1:2" x14ac:dyDescent="0.25">
      <c r="A1883" t="s">
        <v>99</v>
      </c>
      <c r="B1883" t="s">
        <v>2061</v>
      </c>
    </row>
    <row r="1884" spans="1:2" x14ac:dyDescent="0.25">
      <c r="A1884" t="s">
        <v>62</v>
      </c>
      <c r="B1884" t="s">
        <v>2060</v>
      </c>
    </row>
    <row r="1885" spans="1:2" x14ac:dyDescent="0.25">
      <c r="A1885" t="s">
        <v>129</v>
      </c>
      <c r="B1885" t="s">
        <v>1605</v>
      </c>
    </row>
    <row r="1886" spans="1:2" x14ac:dyDescent="0.25">
      <c r="A1886" t="s">
        <v>133</v>
      </c>
      <c r="B1886" t="s">
        <v>1606</v>
      </c>
    </row>
    <row r="1887" spans="1:2" x14ac:dyDescent="0.25">
      <c r="A1887" t="s">
        <v>131</v>
      </c>
      <c r="B1887" t="s">
        <v>1607</v>
      </c>
    </row>
    <row r="1888" spans="1:2" x14ac:dyDescent="0.25">
      <c r="A1888" t="s">
        <v>135</v>
      </c>
      <c r="B1888" t="s">
        <v>1599</v>
      </c>
    </row>
    <row r="1889" spans="1:2" x14ac:dyDescent="0.25">
      <c r="A1889" t="s">
        <v>153</v>
      </c>
      <c r="B1889" t="s">
        <v>1600</v>
      </c>
    </row>
    <row r="1890" spans="1:2" x14ac:dyDescent="0.25">
      <c r="A1890" t="s">
        <v>154</v>
      </c>
      <c r="B1890" t="s">
        <v>1601</v>
      </c>
    </row>
    <row r="1891" spans="1:2" x14ac:dyDescent="0.25">
      <c r="A1891" t="s">
        <v>291</v>
      </c>
      <c r="B1891" t="s">
        <v>1602</v>
      </c>
    </row>
    <row r="1892" spans="1:2" x14ac:dyDescent="0.25">
      <c r="A1892" t="s">
        <v>138</v>
      </c>
      <c r="B1892" t="s">
        <v>1603</v>
      </c>
    </row>
    <row r="1893" spans="1:2" x14ac:dyDescent="0.25">
      <c r="A1893" t="s">
        <v>139</v>
      </c>
      <c r="B1893" t="s">
        <v>1604</v>
      </c>
    </row>
    <row r="1894" spans="1:2" x14ac:dyDescent="0.25">
      <c r="A1894" t="s">
        <v>140</v>
      </c>
      <c r="B1894" t="s">
        <v>1608</v>
      </c>
    </row>
    <row r="1895" spans="1:2" x14ac:dyDescent="0.25">
      <c r="A1895" t="s">
        <v>141</v>
      </c>
      <c r="B1895" t="s">
        <v>1609</v>
      </c>
    </row>
    <row r="1896" spans="1:2" x14ac:dyDescent="0.25">
      <c r="A1896" t="s">
        <v>1073</v>
      </c>
      <c r="B1896" t="s">
        <v>1610</v>
      </c>
    </row>
    <row r="1897" spans="1:2" x14ac:dyDescent="0.25">
      <c r="A1897" t="s">
        <v>674</v>
      </c>
      <c r="B1897" t="s">
        <v>1611</v>
      </c>
    </row>
    <row r="1898" spans="1:2" x14ac:dyDescent="0.25">
      <c r="A1898" t="s">
        <v>1077</v>
      </c>
      <c r="B1898" t="s">
        <v>1612</v>
      </c>
    </row>
    <row r="1899" spans="1:2" x14ac:dyDescent="0.25">
      <c r="A1899" t="s">
        <v>1078</v>
      </c>
      <c r="B1899" t="s">
        <v>1613</v>
      </c>
    </row>
    <row r="1900" spans="1:2" x14ac:dyDescent="0.25">
      <c r="A1900" t="s">
        <v>1113</v>
      </c>
      <c r="B1900" t="s">
        <v>1614</v>
      </c>
    </row>
    <row r="1901" spans="1:2" x14ac:dyDescent="0.25">
      <c r="A1901" t="s">
        <v>1114</v>
      </c>
      <c r="B1901" t="s">
        <v>1615</v>
      </c>
    </row>
    <row r="1902" spans="1:2" x14ac:dyDescent="0.25">
      <c r="A1902" t="s">
        <v>1115</v>
      </c>
      <c r="B1902" t="s">
        <v>1616</v>
      </c>
    </row>
    <row r="1903" spans="1:2" x14ac:dyDescent="0.25">
      <c r="A1903" t="s">
        <v>537</v>
      </c>
      <c r="B1903" t="s">
        <v>2562</v>
      </c>
    </row>
    <row r="1904" spans="1:2" x14ac:dyDescent="0.25">
      <c r="A1904" t="s">
        <v>220</v>
      </c>
      <c r="B1904" t="s">
        <v>2563</v>
      </c>
    </row>
    <row r="1905" spans="1:2" x14ac:dyDescent="0.25">
      <c r="A1905" t="s">
        <v>221</v>
      </c>
      <c r="B1905" t="s">
        <v>2564</v>
      </c>
    </row>
    <row r="1906" spans="1:2" x14ac:dyDescent="0.25">
      <c r="A1906" t="s">
        <v>558</v>
      </c>
      <c r="B1906" t="s">
        <v>2568</v>
      </c>
    </row>
    <row r="1907" spans="1:2" x14ac:dyDescent="0.25">
      <c r="A1907" t="s">
        <v>559</v>
      </c>
      <c r="B1907" t="s">
        <v>2569</v>
      </c>
    </row>
    <row r="1908" spans="1:2" x14ac:dyDescent="0.25">
      <c r="A1908" t="s">
        <v>560</v>
      </c>
      <c r="B1908" t="s">
        <v>2570</v>
      </c>
    </row>
    <row r="1909" spans="1:2" x14ac:dyDescent="0.25">
      <c r="A1909" t="s">
        <v>57</v>
      </c>
      <c r="B1909" t="s">
        <v>2565</v>
      </c>
    </row>
    <row r="1910" spans="1:2" x14ac:dyDescent="0.25">
      <c r="A1910" t="s">
        <v>58</v>
      </c>
      <c r="B1910" t="s">
        <v>2566</v>
      </c>
    </row>
    <row r="1911" spans="1:2" x14ac:dyDescent="0.25">
      <c r="A1911" t="s">
        <v>59</v>
      </c>
      <c r="B1911" t="s">
        <v>2567</v>
      </c>
    </row>
    <row r="1912" spans="1:2" x14ac:dyDescent="0.25">
      <c r="A1912" t="s">
        <v>675</v>
      </c>
      <c r="B1912" t="s">
        <v>2571</v>
      </c>
    </row>
    <row r="1913" spans="1:2" x14ac:dyDescent="0.25">
      <c r="A1913" t="s">
        <v>676</v>
      </c>
      <c r="B1913" t="s">
        <v>2572</v>
      </c>
    </row>
    <row r="1914" spans="1:2" x14ac:dyDescent="0.25">
      <c r="A1914" t="s">
        <v>677</v>
      </c>
      <c r="B1914" t="s">
        <v>2573</v>
      </c>
    </row>
    <row r="1915" spans="1:2" x14ac:dyDescent="0.25">
      <c r="A1915" t="s">
        <v>678</v>
      </c>
      <c r="B1915" t="s">
        <v>2574</v>
      </c>
    </row>
    <row r="1916" spans="1:2" x14ac:dyDescent="0.25">
      <c r="A1916" t="s">
        <v>679</v>
      </c>
      <c r="B1916" t="s">
        <v>2575</v>
      </c>
    </row>
    <row r="1917" spans="1:2" x14ac:dyDescent="0.25">
      <c r="A1917" t="s">
        <v>680</v>
      </c>
      <c r="B1917" t="s">
        <v>2576</v>
      </c>
    </row>
    <row r="1918" spans="1:2" x14ac:dyDescent="0.25">
      <c r="A1918" t="s">
        <v>681</v>
      </c>
      <c r="B1918" t="s">
        <v>2577</v>
      </c>
    </row>
    <row r="1919" spans="1:2" x14ac:dyDescent="0.25">
      <c r="A1919" t="s">
        <v>682</v>
      </c>
      <c r="B1919" t="s">
        <v>2578</v>
      </c>
    </row>
    <row r="1920" spans="1:2" x14ac:dyDescent="0.25">
      <c r="A1920" t="s">
        <v>683</v>
      </c>
      <c r="B1920" t="s">
        <v>2579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1118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2099</v>
      </c>
    </row>
    <row r="1936" spans="1:2" x14ac:dyDescent="0.25">
      <c r="A1936" t="s">
        <v>64</v>
      </c>
      <c r="B1936" t="s">
        <v>2096</v>
      </c>
    </row>
    <row r="1937" spans="1:2" x14ac:dyDescent="0.25">
      <c r="A1937" t="s">
        <v>63</v>
      </c>
      <c r="B1937" t="s">
        <v>2090</v>
      </c>
    </row>
    <row r="1938" spans="1:2" x14ac:dyDescent="0.25">
      <c r="A1938" t="s">
        <v>62</v>
      </c>
      <c r="B1938" t="s">
        <v>2093</v>
      </c>
    </row>
    <row r="1939" spans="1:2" x14ac:dyDescent="0.25">
      <c r="A1939" t="s">
        <v>54</v>
      </c>
      <c r="B1939" t="s">
        <v>2087</v>
      </c>
    </row>
    <row r="1940" spans="1:2" x14ac:dyDescent="0.25">
      <c r="A1940" t="s">
        <v>107</v>
      </c>
      <c r="B1940" t="s">
        <v>1905</v>
      </c>
    </row>
    <row r="1941" spans="1:2" x14ac:dyDescent="0.25">
      <c r="A1941" t="s">
        <v>102</v>
      </c>
      <c r="B1941" t="s">
        <v>1902</v>
      </c>
    </row>
    <row r="1942" spans="1:2" x14ac:dyDescent="0.25">
      <c r="A1942" t="s">
        <v>97</v>
      </c>
      <c r="B1942" t="s">
        <v>1896</v>
      </c>
    </row>
    <row r="1943" spans="1:2" x14ac:dyDescent="0.25">
      <c r="A1943" t="s">
        <v>94</v>
      </c>
      <c r="B1943" t="s">
        <v>1899</v>
      </c>
    </row>
    <row r="1944" spans="1:2" x14ac:dyDescent="0.25">
      <c r="A1944" t="s">
        <v>1073</v>
      </c>
      <c r="B1944" t="s">
        <v>1628</v>
      </c>
    </row>
    <row r="1945" spans="1:2" x14ac:dyDescent="0.25">
      <c r="A1945" t="s">
        <v>139</v>
      </c>
      <c r="B1945" t="s">
        <v>1625</v>
      </c>
    </row>
    <row r="1946" spans="1:2" x14ac:dyDescent="0.25">
      <c r="A1946" t="s">
        <v>154</v>
      </c>
      <c r="B1946" t="s">
        <v>1619</v>
      </c>
    </row>
    <row r="1947" spans="1:2" x14ac:dyDescent="0.25">
      <c r="A1947" t="s">
        <v>131</v>
      </c>
      <c r="B1947" t="s">
        <v>1622</v>
      </c>
    </row>
    <row r="1948" spans="1:2" x14ac:dyDescent="0.25">
      <c r="A1948" t="s">
        <v>110</v>
      </c>
      <c r="B1948" t="s">
        <v>2098</v>
      </c>
    </row>
    <row r="1949" spans="1:2" x14ac:dyDescent="0.25">
      <c r="A1949" t="s">
        <v>109</v>
      </c>
      <c r="B1949" t="s">
        <v>2097</v>
      </c>
    </row>
    <row r="1950" spans="1:2" x14ac:dyDescent="0.25">
      <c r="A1950" t="s">
        <v>105</v>
      </c>
      <c r="B1950" t="s">
        <v>2095</v>
      </c>
    </row>
    <row r="1951" spans="1:2" x14ac:dyDescent="0.25">
      <c r="A1951" t="s">
        <v>104</v>
      </c>
      <c r="B1951" t="s">
        <v>2094</v>
      </c>
    </row>
    <row r="1952" spans="1:2" x14ac:dyDescent="0.25">
      <c r="A1952" t="s">
        <v>100</v>
      </c>
      <c r="B1952" t="s">
        <v>2089</v>
      </c>
    </row>
    <row r="1953" spans="1:2" x14ac:dyDescent="0.25">
      <c r="A1953" t="s">
        <v>99</v>
      </c>
      <c r="B1953" t="s">
        <v>2088</v>
      </c>
    </row>
    <row r="1954" spans="1:2" x14ac:dyDescent="0.25">
      <c r="A1954" t="s">
        <v>56</v>
      </c>
      <c r="B1954" t="s">
        <v>2092</v>
      </c>
    </row>
    <row r="1955" spans="1:2" x14ac:dyDescent="0.25">
      <c r="A1955" t="s">
        <v>55</v>
      </c>
      <c r="B1955" t="s">
        <v>2091</v>
      </c>
    </row>
    <row r="1956" spans="1:2" x14ac:dyDescent="0.25">
      <c r="A1956" t="s">
        <v>111</v>
      </c>
      <c r="B1956" t="s">
        <v>1907</v>
      </c>
    </row>
    <row r="1957" spans="1:2" x14ac:dyDescent="0.25">
      <c r="A1957" t="s">
        <v>108</v>
      </c>
      <c r="B1957" t="s">
        <v>1906</v>
      </c>
    </row>
    <row r="1958" spans="1:2" x14ac:dyDescent="0.25">
      <c r="A1958" t="s">
        <v>106</v>
      </c>
      <c r="B1958" t="s">
        <v>1904</v>
      </c>
    </row>
    <row r="1959" spans="1:2" x14ac:dyDescent="0.25">
      <c r="A1959" t="s">
        <v>103</v>
      </c>
      <c r="B1959" t="s">
        <v>1903</v>
      </c>
    </row>
    <row r="1960" spans="1:2" x14ac:dyDescent="0.25">
      <c r="A1960" t="s">
        <v>101</v>
      </c>
      <c r="B1960" t="s">
        <v>1898</v>
      </c>
    </row>
    <row r="1961" spans="1:2" x14ac:dyDescent="0.25">
      <c r="A1961" t="s">
        <v>98</v>
      </c>
      <c r="B1961" t="s">
        <v>1897</v>
      </c>
    </row>
    <row r="1962" spans="1:2" x14ac:dyDescent="0.25">
      <c r="A1962" t="s">
        <v>96</v>
      </c>
      <c r="B1962" t="s">
        <v>1901</v>
      </c>
    </row>
    <row r="1963" spans="1:2" x14ac:dyDescent="0.25">
      <c r="A1963" t="s">
        <v>95</v>
      </c>
      <c r="B1963" t="s">
        <v>1900</v>
      </c>
    </row>
    <row r="1964" spans="1:2" x14ac:dyDescent="0.25">
      <c r="A1964" t="s">
        <v>93</v>
      </c>
      <c r="B1964" t="s">
        <v>1895</v>
      </c>
    </row>
    <row r="1965" spans="1:2" x14ac:dyDescent="0.25">
      <c r="A1965" t="s">
        <v>674</v>
      </c>
      <c r="B1965" t="s">
        <v>1629</v>
      </c>
    </row>
    <row r="1966" spans="1:2" x14ac:dyDescent="0.25">
      <c r="A1966" t="s">
        <v>141</v>
      </c>
      <c r="B1966" t="s">
        <v>1627</v>
      </c>
    </row>
    <row r="1967" spans="1:2" x14ac:dyDescent="0.25">
      <c r="A1967" t="s">
        <v>140</v>
      </c>
      <c r="B1967" t="s">
        <v>1626</v>
      </c>
    </row>
    <row r="1968" spans="1:2" x14ac:dyDescent="0.25">
      <c r="A1968" t="s">
        <v>138</v>
      </c>
      <c r="B1968" t="s">
        <v>1624</v>
      </c>
    </row>
    <row r="1969" spans="1:2" x14ac:dyDescent="0.25">
      <c r="A1969" t="s">
        <v>291</v>
      </c>
      <c r="B1969" t="s">
        <v>1620</v>
      </c>
    </row>
    <row r="1970" spans="1:2" x14ac:dyDescent="0.25">
      <c r="A1970" t="s">
        <v>153</v>
      </c>
      <c r="B1970" t="s">
        <v>1618</v>
      </c>
    </row>
    <row r="1971" spans="1:2" x14ac:dyDescent="0.25">
      <c r="A1971" t="s">
        <v>135</v>
      </c>
      <c r="B1971" t="s">
        <v>1623</v>
      </c>
    </row>
    <row r="1972" spans="1:2" x14ac:dyDescent="0.25">
      <c r="A1972" t="s">
        <v>133</v>
      </c>
      <c r="B1972" t="s">
        <v>1621</v>
      </c>
    </row>
    <row r="1973" spans="1:2" x14ac:dyDescent="0.25">
      <c r="A1973" t="s">
        <v>129</v>
      </c>
      <c r="B1973" t="s">
        <v>1617</v>
      </c>
    </row>
    <row r="1974" spans="1:2" x14ac:dyDescent="0.25">
      <c r="A1974" t="s">
        <v>57</v>
      </c>
      <c r="B1974" t="s">
        <v>2589</v>
      </c>
    </row>
    <row r="1975" spans="1:2" x14ac:dyDescent="0.25">
      <c r="A1975" t="s">
        <v>220</v>
      </c>
      <c r="B1975" t="s">
        <v>2590</v>
      </c>
    </row>
    <row r="1976" spans="1:2" x14ac:dyDescent="0.25">
      <c r="A1976" t="s">
        <v>221</v>
      </c>
      <c r="B1976" t="s">
        <v>2591</v>
      </c>
    </row>
    <row r="1977" spans="1:2" x14ac:dyDescent="0.25">
      <c r="A1977" t="s">
        <v>558</v>
      </c>
      <c r="B1977" t="s">
        <v>2592</v>
      </c>
    </row>
    <row r="1978" spans="1:2" x14ac:dyDescent="0.25">
      <c r="A1978" t="s">
        <v>58</v>
      </c>
      <c r="B1978" t="s">
        <v>2593</v>
      </c>
    </row>
    <row r="1979" spans="1:2" x14ac:dyDescent="0.25">
      <c r="A1979" t="s">
        <v>59</v>
      </c>
      <c r="B1979" t="s">
        <v>2594</v>
      </c>
    </row>
    <row r="1980" spans="1:2" x14ac:dyDescent="0.25">
      <c r="A1980" t="s">
        <v>537</v>
      </c>
      <c r="B1980" t="s">
        <v>2595</v>
      </c>
    </row>
    <row r="1981" spans="1:2" x14ac:dyDescent="0.25">
      <c r="A1981" t="s">
        <v>559</v>
      </c>
      <c r="B1981" t="s">
        <v>2596</v>
      </c>
    </row>
    <row r="1982" spans="1:2" x14ac:dyDescent="0.25">
      <c r="A1982" t="s">
        <v>560</v>
      </c>
      <c r="B1982" t="s">
        <v>2597</v>
      </c>
    </row>
    <row r="1983" spans="1:2" x14ac:dyDescent="0.25">
      <c r="A1983" t="s">
        <v>675</v>
      </c>
      <c r="B1983" t="s">
        <v>2598</v>
      </c>
    </row>
    <row r="1984" spans="1:2" x14ac:dyDescent="0.25">
      <c r="A1984" t="s">
        <v>676</v>
      </c>
      <c r="B1984" t="s">
        <v>2599</v>
      </c>
    </row>
    <row r="1985" spans="1:2" x14ac:dyDescent="0.25">
      <c r="A1985" t="s">
        <v>677</v>
      </c>
      <c r="B1985" t="s">
        <v>2600</v>
      </c>
    </row>
    <row r="1986" spans="1:2" x14ac:dyDescent="0.25">
      <c r="A1986" t="s">
        <v>678</v>
      </c>
      <c r="B1986" t="s">
        <v>2601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1119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1121</v>
      </c>
    </row>
    <row r="2002" spans="1:2" x14ac:dyDescent="0.25">
      <c r="A2002" t="s">
        <v>133</v>
      </c>
      <c r="B2002" t="s">
        <v>1123</v>
      </c>
    </row>
    <row r="2003" spans="1:2" x14ac:dyDescent="0.25">
      <c r="A2003" t="s">
        <v>94</v>
      </c>
      <c r="B2003" t="s">
        <v>1125</v>
      </c>
    </row>
    <row r="2004" spans="1:2" x14ac:dyDescent="0.25">
      <c r="A2004" t="s">
        <v>55</v>
      </c>
      <c r="B2004" t="s">
        <v>1127</v>
      </c>
    </row>
    <row r="2005" spans="1:2" x14ac:dyDescent="0.25">
      <c r="A2005" t="s">
        <v>58</v>
      </c>
      <c r="B2005" t="s">
        <v>1129</v>
      </c>
    </row>
    <row r="2006" spans="1:2" x14ac:dyDescent="0.25">
      <c r="A2006" t="s">
        <v>68</v>
      </c>
      <c r="B2006" t="s">
        <v>1131</v>
      </c>
    </row>
    <row r="2007" spans="1:2" x14ac:dyDescent="0.25">
      <c r="A2007" t="s">
        <v>70</v>
      </c>
      <c r="B2007" t="s">
        <v>1133</v>
      </c>
    </row>
    <row r="2008" spans="1:2" x14ac:dyDescent="0.25">
      <c r="A2008" t="s">
        <v>128</v>
      </c>
      <c r="B2008" t="s">
        <v>1120</v>
      </c>
    </row>
    <row r="2009" spans="1:2" x14ac:dyDescent="0.25">
      <c r="A2009" t="s">
        <v>129</v>
      </c>
      <c r="B2009" t="s">
        <v>1122</v>
      </c>
    </row>
    <row r="2010" spans="1:2" x14ac:dyDescent="0.25">
      <c r="A2010" t="s">
        <v>93</v>
      </c>
      <c r="B2010" t="s">
        <v>1124</v>
      </c>
    </row>
    <row r="2011" spans="1:2" x14ac:dyDescent="0.25">
      <c r="A2011" t="s">
        <v>54</v>
      </c>
      <c r="B2011" t="s">
        <v>1126</v>
      </c>
    </row>
    <row r="2012" spans="1:2" x14ac:dyDescent="0.25">
      <c r="A2012" t="s">
        <v>57</v>
      </c>
      <c r="B2012" t="s">
        <v>1128</v>
      </c>
    </row>
    <row r="2013" spans="1:2" x14ac:dyDescent="0.25">
      <c r="A2013" t="s">
        <v>67</v>
      </c>
      <c r="B2013" t="s">
        <v>1130</v>
      </c>
    </row>
    <row r="2014" spans="1:2" x14ac:dyDescent="0.25">
      <c r="A2014" t="s">
        <v>71</v>
      </c>
      <c r="B2014" t="s">
        <v>1132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1134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1728</v>
      </c>
    </row>
    <row r="2030" spans="1:2" x14ac:dyDescent="0.25">
      <c r="A2030" t="s">
        <v>132</v>
      </c>
      <c r="B2030" t="s">
        <v>1729</v>
      </c>
    </row>
    <row r="2031" spans="1:2" x14ac:dyDescent="0.25">
      <c r="A2031" t="s">
        <v>130</v>
      </c>
      <c r="B2031" t="s">
        <v>1730</v>
      </c>
    </row>
    <row r="2032" spans="1:2" x14ac:dyDescent="0.25">
      <c r="A2032" t="s">
        <v>134</v>
      </c>
      <c r="B2032" t="s">
        <v>1731</v>
      </c>
    </row>
    <row r="2033" spans="1:2" x14ac:dyDescent="0.25">
      <c r="A2033" t="s">
        <v>671</v>
      </c>
      <c r="B2033" t="s">
        <v>1732</v>
      </c>
    </row>
    <row r="2034" spans="1:2" x14ac:dyDescent="0.25">
      <c r="A2034" t="s">
        <v>672</v>
      </c>
      <c r="B2034" t="s">
        <v>1733</v>
      </c>
    </row>
    <row r="2035" spans="1:2" x14ac:dyDescent="0.25">
      <c r="A2035" t="s">
        <v>789</v>
      </c>
      <c r="B2035" t="s">
        <v>1734</v>
      </c>
    </row>
    <row r="2036" spans="1:2" x14ac:dyDescent="0.25">
      <c r="A2036" t="s">
        <v>129</v>
      </c>
      <c r="B2036" t="s">
        <v>2023</v>
      </c>
    </row>
    <row r="2037" spans="1:2" x14ac:dyDescent="0.25">
      <c r="A2037" t="s">
        <v>133</v>
      </c>
      <c r="B2037" t="s">
        <v>2024</v>
      </c>
    </row>
    <row r="2038" spans="1:2" x14ac:dyDescent="0.25">
      <c r="A2038" t="s">
        <v>131</v>
      </c>
      <c r="B2038" t="s">
        <v>2025</v>
      </c>
    </row>
    <row r="2039" spans="1:2" x14ac:dyDescent="0.25">
      <c r="A2039" t="s">
        <v>135</v>
      </c>
      <c r="B2039" t="s">
        <v>2026</v>
      </c>
    </row>
    <row r="2040" spans="1:2" x14ac:dyDescent="0.25">
      <c r="A2040" t="s">
        <v>153</v>
      </c>
      <c r="B2040" t="s">
        <v>2027</v>
      </c>
    </row>
    <row r="2041" spans="1:2" x14ac:dyDescent="0.25">
      <c r="A2041" t="s">
        <v>154</v>
      </c>
      <c r="B2041" t="s">
        <v>2028</v>
      </c>
    </row>
    <row r="2042" spans="1:2" x14ac:dyDescent="0.25">
      <c r="A2042" t="s">
        <v>291</v>
      </c>
      <c r="B2042" t="s">
        <v>2029</v>
      </c>
    </row>
    <row r="2043" spans="1:2" x14ac:dyDescent="0.25">
      <c r="A2043" t="s">
        <v>93</v>
      </c>
      <c r="B2043" t="s">
        <v>2500</v>
      </c>
    </row>
    <row r="2044" spans="1:2" x14ac:dyDescent="0.25">
      <c r="A2044" t="s">
        <v>94</v>
      </c>
      <c r="B2044" t="s">
        <v>2501</v>
      </c>
    </row>
    <row r="2045" spans="1:2" x14ac:dyDescent="0.25">
      <c r="A2045" t="s">
        <v>95</v>
      </c>
      <c r="B2045" t="s">
        <v>2502</v>
      </c>
    </row>
    <row r="2046" spans="1:2" x14ac:dyDescent="0.25">
      <c r="A2046" t="s">
        <v>96</v>
      </c>
      <c r="B2046" t="s">
        <v>2503</v>
      </c>
    </row>
    <row r="2047" spans="1:2" x14ac:dyDescent="0.25">
      <c r="A2047" t="s">
        <v>97</v>
      </c>
      <c r="B2047" t="s">
        <v>2504</v>
      </c>
    </row>
    <row r="2048" spans="1:2" x14ac:dyDescent="0.25">
      <c r="A2048" t="s">
        <v>98</v>
      </c>
      <c r="B2048" t="s">
        <v>2505</v>
      </c>
    </row>
    <row r="2049" spans="1:2" x14ac:dyDescent="0.25">
      <c r="A2049" t="s">
        <v>101</v>
      </c>
      <c r="B2049" t="s">
        <v>2506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1135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672</v>
      </c>
      <c r="B2064" t="s">
        <v>2390</v>
      </c>
    </row>
    <row r="2065" spans="1:2" x14ac:dyDescent="0.25">
      <c r="A2065" t="s">
        <v>154</v>
      </c>
      <c r="B2065" t="s">
        <v>2391</v>
      </c>
    </row>
    <row r="2066" spans="1:2" x14ac:dyDescent="0.25">
      <c r="A2066" t="s">
        <v>98</v>
      </c>
      <c r="B2066" t="s">
        <v>2392</v>
      </c>
    </row>
    <row r="2067" spans="1:2" x14ac:dyDescent="0.25">
      <c r="A2067" t="s">
        <v>671</v>
      </c>
      <c r="B2067" t="s">
        <v>2393</v>
      </c>
    </row>
    <row r="2068" spans="1:2" x14ac:dyDescent="0.25">
      <c r="A2068" t="s">
        <v>153</v>
      </c>
      <c r="B2068" t="s">
        <v>2394</v>
      </c>
    </row>
    <row r="2069" spans="1:2" x14ac:dyDescent="0.25">
      <c r="A2069" t="s">
        <v>97</v>
      </c>
      <c r="B2069" t="s">
        <v>2395</v>
      </c>
    </row>
    <row r="2070" spans="1:2" x14ac:dyDescent="0.25">
      <c r="A2070" t="s">
        <v>134</v>
      </c>
      <c r="B2070" t="s">
        <v>2396</v>
      </c>
    </row>
    <row r="2071" spans="1:2" x14ac:dyDescent="0.25">
      <c r="A2071" t="s">
        <v>135</v>
      </c>
      <c r="B2071" t="s">
        <v>2397</v>
      </c>
    </row>
    <row r="2072" spans="1:2" x14ac:dyDescent="0.25">
      <c r="A2072" t="s">
        <v>96</v>
      </c>
      <c r="B2072" t="s">
        <v>2398</v>
      </c>
    </row>
    <row r="2073" spans="1:2" x14ac:dyDescent="0.25">
      <c r="A2073" t="s">
        <v>130</v>
      </c>
      <c r="B2073" t="s">
        <v>2385</v>
      </c>
    </row>
    <row r="2074" spans="1:2" x14ac:dyDescent="0.25">
      <c r="A2074" t="s">
        <v>131</v>
      </c>
      <c r="B2074" t="s">
        <v>2386</v>
      </c>
    </row>
    <row r="2075" spans="1:2" x14ac:dyDescent="0.25">
      <c r="A2075" t="s">
        <v>95</v>
      </c>
      <c r="B2075" t="s">
        <v>2387</v>
      </c>
    </row>
    <row r="2076" spans="1:2" x14ac:dyDescent="0.25">
      <c r="A2076" t="s">
        <v>132</v>
      </c>
      <c r="B2076" t="s">
        <v>1677</v>
      </c>
    </row>
    <row r="2077" spans="1:2" x14ac:dyDescent="0.25">
      <c r="A2077" t="s">
        <v>133</v>
      </c>
      <c r="B2077" t="s">
        <v>1976</v>
      </c>
    </row>
    <row r="2078" spans="1:2" x14ac:dyDescent="0.25">
      <c r="A2078" t="s">
        <v>94</v>
      </c>
      <c r="B2078" t="s">
        <v>2388</v>
      </c>
    </row>
    <row r="2079" spans="1:2" x14ac:dyDescent="0.25">
      <c r="A2079" t="s">
        <v>128</v>
      </c>
      <c r="B2079" t="s">
        <v>1678</v>
      </c>
    </row>
    <row r="2080" spans="1:2" x14ac:dyDescent="0.25">
      <c r="A2080" t="s">
        <v>129</v>
      </c>
      <c r="B2080" t="s">
        <v>1977</v>
      </c>
    </row>
    <row r="2081" spans="1:2" x14ac:dyDescent="0.25">
      <c r="A2081" t="s">
        <v>93</v>
      </c>
      <c r="B2081" t="s">
        <v>2389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1136</v>
      </c>
    </row>
    <row r="2088" spans="1:2" x14ac:dyDescent="0.25">
      <c r="A2088" t="s">
        <v>44</v>
      </c>
      <c r="B2088" t="s">
        <v>1489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1488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1525</v>
      </c>
    </row>
    <row r="2097" spans="1:2" x14ac:dyDescent="0.25">
      <c r="A2097" t="s">
        <v>135</v>
      </c>
      <c r="B2097" t="s">
        <v>1682</v>
      </c>
    </row>
    <row r="2098" spans="1:2" x14ac:dyDescent="0.25">
      <c r="A2098" t="s">
        <v>96</v>
      </c>
      <c r="B2098" t="s">
        <v>1981</v>
      </c>
    </row>
    <row r="2099" spans="1:2" x14ac:dyDescent="0.25">
      <c r="A2099" t="s">
        <v>130</v>
      </c>
      <c r="B2099" t="s">
        <v>1524</v>
      </c>
    </row>
    <row r="2100" spans="1:2" x14ac:dyDescent="0.25">
      <c r="A2100" t="s">
        <v>131</v>
      </c>
      <c r="B2100" t="s">
        <v>1681</v>
      </c>
    </row>
    <row r="2101" spans="1:2" x14ac:dyDescent="0.25">
      <c r="A2101" t="s">
        <v>95</v>
      </c>
      <c r="B2101" t="s">
        <v>1980</v>
      </c>
    </row>
    <row r="2102" spans="1:2" x14ac:dyDescent="0.25">
      <c r="A2102" t="s">
        <v>132</v>
      </c>
      <c r="B2102" t="s">
        <v>1523</v>
      </c>
    </row>
    <row r="2103" spans="1:2" x14ac:dyDescent="0.25">
      <c r="A2103" t="s">
        <v>133</v>
      </c>
      <c r="B2103" t="s">
        <v>1680</v>
      </c>
    </row>
    <row r="2104" spans="1:2" x14ac:dyDescent="0.25">
      <c r="A2104" t="s">
        <v>94</v>
      </c>
      <c r="B2104" t="s">
        <v>1979</v>
      </c>
    </row>
    <row r="2105" spans="1:2" x14ac:dyDescent="0.25">
      <c r="A2105" t="s">
        <v>128</v>
      </c>
      <c r="B2105" t="s">
        <v>1522</v>
      </c>
    </row>
    <row r="2106" spans="1:2" x14ac:dyDescent="0.25">
      <c r="A2106" t="s">
        <v>129</v>
      </c>
      <c r="B2106" t="s">
        <v>1679</v>
      </c>
    </row>
    <row r="2107" spans="1:2" x14ac:dyDescent="0.25">
      <c r="A2107" t="s">
        <v>93</v>
      </c>
      <c r="B2107" t="s">
        <v>1978</v>
      </c>
    </row>
    <row r="2108" spans="1:2" x14ac:dyDescent="0.25">
      <c r="A2108" t="s">
        <v>54</v>
      </c>
      <c r="B2108" t="s">
        <v>2399</v>
      </c>
    </row>
    <row r="2109" spans="1:2" x14ac:dyDescent="0.25">
      <c r="A2109" t="s">
        <v>55</v>
      </c>
      <c r="B2109" t="s">
        <v>2400</v>
      </c>
    </row>
    <row r="2110" spans="1:2" x14ac:dyDescent="0.25">
      <c r="A2110" t="s">
        <v>56</v>
      </c>
      <c r="B2110" t="s">
        <v>2401</v>
      </c>
    </row>
    <row r="2111" spans="1:2" x14ac:dyDescent="0.25">
      <c r="A2111" t="s">
        <v>62</v>
      </c>
      <c r="B2111" t="s">
        <v>2402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1137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2320</v>
      </c>
    </row>
    <row r="2127" spans="1:2" x14ac:dyDescent="0.25">
      <c r="A2127" t="s">
        <v>132</v>
      </c>
      <c r="B2127" t="s">
        <v>1635</v>
      </c>
    </row>
    <row r="2128" spans="1:2" x14ac:dyDescent="0.25">
      <c r="A2128" t="s">
        <v>129</v>
      </c>
      <c r="B2128" t="s">
        <v>1915</v>
      </c>
    </row>
    <row r="2129" spans="1:2" x14ac:dyDescent="0.25">
      <c r="A2129" t="s">
        <v>133</v>
      </c>
      <c r="B2129" t="s">
        <v>1914</v>
      </c>
    </row>
    <row r="2130" spans="1:2" x14ac:dyDescent="0.25">
      <c r="A2130" t="s">
        <v>93</v>
      </c>
      <c r="B2130" t="s">
        <v>2321</v>
      </c>
    </row>
    <row r="2131" spans="1:2" x14ac:dyDescent="0.25">
      <c r="A2131" t="s">
        <v>128</v>
      </c>
      <c r="B2131" t="s">
        <v>1636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1138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1919</v>
      </c>
    </row>
    <row r="2147" spans="1:2" x14ac:dyDescent="0.25">
      <c r="A2147" t="s">
        <v>135</v>
      </c>
      <c r="B2147" t="s">
        <v>1637</v>
      </c>
    </row>
    <row r="2148" spans="1:2" x14ac:dyDescent="0.25">
      <c r="A2148" t="s">
        <v>95</v>
      </c>
      <c r="B2148" t="s">
        <v>1918</v>
      </c>
    </row>
    <row r="2149" spans="1:2" x14ac:dyDescent="0.25">
      <c r="A2149" t="s">
        <v>131</v>
      </c>
      <c r="B2149" t="s">
        <v>1638</v>
      </c>
    </row>
    <row r="2150" spans="1:2" x14ac:dyDescent="0.25">
      <c r="A2150" t="s">
        <v>94</v>
      </c>
      <c r="B2150" t="s">
        <v>1917</v>
      </c>
    </row>
    <row r="2151" spans="1:2" x14ac:dyDescent="0.25">
      <c r="A2151" t="s">
        <v>133</v>
      </c>
      <c r="B2151" t="s">
        <v>1639</v>
      </c>
    </row>
    <row r="2152" spans="1:2" x14ac:dyDescent="0.25">
      <c r="A2152" t="s">
        <v>93</v>
      </c>
      <c r="B2152" t="s">
        <v>1916</v>
      </c>
    </row>
    <row r="2153" spans="1:2" x14ac:dyDescent="0.25">
      <c r="A2153" t="s">
        <v>129</v>
      </c>
      <c r="B2153" t="s">
        <v>1640</v>
      </c>
    </row>
    <row r="2154" spans="1:2" x14ac:dyDescent="0.25">
      <c r="A2154" t="s">
        <v>54</v>
      </c>
      <c r="B2154" t="s">
        <v>2322</v>
      </c>
    </row>
    <row r="2155" spans="1:2" x14ac:dyDescent="0.25">
      <c r="A2155" t="s">
        <v>55</v>
      </c>
      <c r="B2155" t="s">
        <v>2323</v>
      </c>
    </row>
    <row r="2156" spans="1:2" x14ac:dyDescent="0.25">
      <c r="A2156" t="s">
        <v>56</v>
      </c>
      <c r="B2156" t="s">
        <v>2324</v>
      </c>
    </row>
    <row r="2157" spans="1:2" x14ac:dyDescent="0.25">
      <c r="A2157" t="s">
        <v>62</v>
      </c>
      <c r="B2157" t="s">
        <v>2325</v>
      </c>
    </row>
    <row r="2158" spans="1:2" x14ac:dyDescent="0.25">
      <c r="A2158" t="s">
        <v>153</v>
      </c>
      <c r="B2158" t="s">
        <v>1683</v>
      </c>
    </row>
    <row r="2159" spans="1:2" x14ac:dyDescent="0.25">
      <c r="A2159" t="s">
        <v>97</v>
      </c>
      <c r="B2159" t="s">
        <v>1920</v>
      </c>
    </row>
    <row r="2160" spans="1:2" x14ac:dyDescent="0.25">
      <c r="A2160" t="s">
        <v>99</v>
      </c>
      <c r="B2160" t="s">
        <v>2326</v>
      </c>
    </row>
    <row r="2161" spans="1:2" x14ac:dyDescent="0.25">
      <c r="A2161" t="s">
        <v>154</v>
      </c>
      <c r="B2161" t="s">
        <v>1684</v>
      </c>
    </row>
    <row r="2162" spans="1:2" x14ac:dyDescent="0.25">
      <c r="A2162" t="s">
        <v>98</v>
      </c>
      <c r="B2162" t="s">
        <v>1921</v>
      </c>
    </row>
    <row r="2163" spans="1:2" x14ac:dyDescent="0.25">
      <c r="A2163" t="s">
        <v>100</v>
      </c>
      <c r="B2163" t="s">
        <v>2327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1139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2618</v>
      </c>
    </row>
    <row r="2179" spans="1:2" x14ac:dyDescent="0.25">
      <c r="A2179" t="s">
        <v>98</v>
      </c>
      <c r="B2179" t="s">
        <v>2623</v>
      </c>
    </row>
    <row r="2180" spans="1:2" x14ac:dyDescent="0.25">
      <c r="A2180" t="s">
        <v>103</v>
      </c>
      <c r="B2180" t="s">
        <v>2624</v>
      </c>
    </row>
    <row r="2181" spans="1:2" x14ac:dyDescent="0.25">
      <c r="A2181" t="s">
        <v>131</v>
      </c>
      <c r="B2181" t="s">
        <v>2116</v>
      </c>
    </row>
    <row r="2182" spans="1:2" x14ac:dyDescent="0.25">
      <c r="A2182" t="s">
        <v>154</v>
      </c>
      <c r="B2182" t="s">
        <v>2120</v>
      </c>
    </row>
    <row r="2183" spans="1:2" x14ac:dyDescent="0.25">
      <c r="A2183" t="s">
        <v>139</v>
      </c>
      <c r="B2183" t="s">
        <v>2123</v>
      </c>
    </row>
    <row r="2184" spans="1:2" x14ac:dyDescent="0.25">
      <c r="A2184" t="s">
        <v>130</v>
      </c>
      <c r="B2184" t="s">
        <v>1922</v>
      </c>
    </row>
    <row r="2185" spans="1:2" x14ac:dyDescent="0.25">
      <c r="A2185" t="s">
        <v>94</v>
      </c>
      <c r="B2185" t="s">
        <v>2619</v>
      </c>
    </row>
    <row r="2186" spans="1:2" x14ac:dyDescent="0.25">
      <c r="A2186" t="s">
        <v>133</v>
      </c>
      <c r="B2186" t="s">
        <v>2117</v>
      </c>
    </row>
    <row r="2187" spans="1:2" x14ac:dyDescent="0.25">
      <c r="A2187" t="s">
        <v>132</v>
      </c>
      <c r="B2187" t="s">
        <v>1923</v>
      </c>
    </row>
    <row r="2188" spans="1:2" x14ac:dyDescent="0.25">
      <c r="A2188" t="s">
        <v>93</v>
      </c>
      <c r="B2188" t="s">
        <v>2620</v>
      </c>
    </row>
    <row r="2189" spans="1:2" x14ac:dyDescent="0.25">
      <c r="A2189" t="s">
        <v>129</v>
      </c>
      <c r="B2189" t="s">
        <v>2118</v>
      </c>
    </row>
    <row r="2190" spans="1:2" x14ac:dyDescent="0.25">
      <c r="A2190" t="s">
        <v>128</v>
      </c>
      <c r="B2190" t="s">
        <v>1924</v>
      </c>
    </row>
    <row r="2191" spans="1:2" x14ac:dyDescent="0.25">
      <c r="A2191" t="s">
        <v>672</v>
      </c>
      <c r="B2191" t="s">
        <v>1927</v>
      </c>
    </row>
    <row r="2192" spans="1:2" x14ac:dyDescent="0.25">
      <c r="A2192" t="s">
        <v>1070</v>
      </c>
      <c r="B2192" t="s">
        <v>1928</v>
      </c>
    </row>
    <row r="2193" spans="1:2" x14ac:dyDescent="0.25">
      <c r="A2193" t="s">
        <v>97</v>
      </c>
      <c r="B2193" t="s">
        <v>2621</v>
      </c>
    </row>
    <row r="2194" spans="1:2" x14ac:dyDescent="0.25">
      <c r="A2194" t="s">
        <v>102</v>
      </c>
      <c r="B2194" t="s">
        <v>2625</v>
      </c>
    </row>
    <row r="2195" spans="1:2" x14ac:dyDescent="0.25">
      <c r="A2195" t="s">
        <v>153</v>
      </c>
      <c r="B2195" t="s">
        <v>2121</v>
      </c>
    </row>
    <row r="2196" spans="1:2" x14ac:dyDescent="0.25">
      <c r="A2196" t="s">
        <v>138</v>
      </c>
      <c r="B2196" t="s">
        <v>2124</v>
      </c>
    </row>
    <row r="2197" spans="1:2" x14ac:dyDescent="0.25">
      <c r="A2197" t="s">
        <v>671</v>
      </c>
      <c r="B2197" t="s">
        <v>1925</v>
      </c>
    </row>
    <row r="2198" spans="1:2" x14ac:dyDescent="0.25">
      <c r="A2198" t="s">
        <v>1069</v>
      </c>
      <c r="B2198" t="s">
        <v>1929</v>
      </c>
    </row>
    <row r="2199" spans="1:2" x14ac:dyDescent="0.25">
      <c r="A2199" t="s">
        <v>96</v>
      </c>
      <c r="B2199" t="s">
        <v>2622</v>
      </c>
    </row>
    <row r="2200" spans="1:2" x14ac:dyDescent="0.25">
      <c r="A2200" t="s">
        <v>101</v>
      </c>
      <c r="B2200" t="s">
        <v>2626</v>
      </c>
    </row>
    <row r="2201" spans="1:2" x14ac:dyDescent="0.25">
      <c r="A2201" t="s">
        <v>135</v>
      </c>
      <c r="B2201" t="s">
        <v>2119</v>
      </c>
    </row>
    <row r="2202" spans="1:2" x14ac:dyDescent="0.25">
      <c r="A2202" t="s">
        <v>291</v>
      </c>
      <c r="B2202" t="s">
        <v>2122</v>
      </c>
    </row>
    <row r="2203" spans="1:2" x14ac:dyDescent="0.25">
      <c r="A2203" t="s">
        <v>134</v>
      </c>
      <c r="B2203" t="s">
        <v>1926</v>
      </c>
    </row>
    <row r="2204" spans="1:2" x14ac:dyDescent="0.25">
      <c r="A2204" t="s">
        <v>789</v>
      </c>
      <c r="B2204" t="s">
        <v>1930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1140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1141</v>
      </c>
    </row>
    <row r="2220" spans="1:2" x14ac:dyDescent="0.25">
      <c r="A2220" t="s">
        <v>129</v>
      </c>
      <c r="B2220" t="s">
        <v>1142</v>
      </c>
    </row>
    <row r="2221" spans="1:2" x14ac:dyDescent="0.25">
      <c r="A2221" t="s">
        <v>93</v>
      </c>
      <c r="B2221" t="s">
        <v>1143</v>
      </c>
    </row>
    <row r="2222" spans="1:2" x14ac:dyDescent="0.25">
      <c r="A2222" t="s">
        <v>54</v>
      </c>
      <c r="B2222" t="s">
        <v>1144</v>
      </c>
    </row>
    <row r="2223" spans="1:2" x14ac:dyDescent="0.25">
      <c r="A2223" t="s">
        <v>57</v>
      </c>
      <c r="B2223" t="s">
        <v>1145</v>
      </c>
    </row>
    <row r="2224" spans="1:2" x14ac:dyDescent="0.25">
      <c r="A2224" t="s">
        <v>67</v>
      </c>
      <c r="B2224" t="s">
        <v>1146</v>
      </c>
    </row>
    <row r="2225" spans="1:2" x14ac:dyDescent="0.25">
      <c r="A2225" t="s">
        <v>71</v>
      </c>
      <c r="B2225" t="s">
        <v>1147</v>
      </c>
    </row>
    <row r="2226" spans="1:2" x14ac:dyDescent="0.25">
      <c r="A2226" t="s">
        <v>132</v>
      </c>
      <c r="B2226" t="s">
        <v>1148</v>
      </c>
    </row>
    <row r="2227" spans="1:2" x14ac:dyDescent="0.25">
      <c r="A2227" t="s">
        <v>133</v>
      </c>
      <c r="B2227" t="s">
        <v>1149</v>
      </c>
    </row>
    <row r="2228" spans="1:2" x14ac:dyDescent="0.25">
      <c r="A2228" t="s">
        <v>94</v>
      </c>
      <c r="B2228" t="s">
        <v>1150</v>
      </c>
    </row>
    <row r="2229" spans="1:2" x14ac:dyDescent="0.25">
      <c r="A2229" t="s">
        <v>55</v>
      </c>
      <c r="B2229" t="s">
        <v>1151</v>
      </c>
    </row>
    <row r="2230" spans="1:2" x14ac:dyDescent="0.25">
      <c r="A2230" t="s">
        <v>58</v>
      </c>
      <c r="B2230" t="s">
        <v>1152</v>
      </c>
    </row>
    <row r="2231" spans="1:2" x14ac:dyDescent="0.25">
      <c r="A2231" t="s">
        <v>68</v>
      </c>
      <c r="B2231" t="s">
        <v>1153</v>
      </c>
    </row>
    <row r="2232" spans="1:2" x14ac:dyDescent="0.25">
      <c r="A2232" t="s">
        <v>70</v>
      </c>
      <c r="B2232" t="s">
        <v>1154</v>
      </c>
    </row>
    <row r="2233" spans="1:2" x14ac:dyDescent="0.25">
      <c r="A2233" t="s">
        <v>72</v>
      </c>
      <c r="B2233" t="s">
        <v>1371</v>
      </c>
    </row>
    <row r="2234" spans="1:2" x14ac:dyDescent="0.25">
      <c r="A2234" t="s">
        <v>73</v>
      </c>
      <c r="B2234" t="s">
        <v>1372</v>
      </c>
    </row>
    <row r="2235" spans="1:2" x14ac:dyDescent="0.25">
      <c r="A2235" t="s">
        <v>74</v>
      </c>
      <c r="B2235" t="s">
        <v>1429</v>
      </c>
    </row>
    <row r="2236" spans="1:2" x14ac:dyDescent="0.25">
      <c r="A2236" t="s">
        <v>75</v>
      </c>
      <c r="B2236" t="s">
        <v>1430</v>
      </c>
    </row>
    <row r="2237" spans="1:2" x14ac:dyDescent="0.25">
      <c r="A2237" t="s">
        <v>77</v>
      </c>
      <c r="B2237" t="s">
        <v>1436</v>
      </c>
    </row>
    <row r="2238" spans="1:2" x14ac:dyDescent="0.25">
      <c r="A2238" t="s">
        <v>78</v>
      </c>
      <c r="B2238" t="s">
        <v>1437</v>
      </c>
    </row>
    <row r="2239" spans="1:2" x14ac:dyDescent="0.25">
      <c r="A2239" t="s">
        <v>80</v>
      </c>
      <c r="B2239" t="s">
        <v>1531</v>
      </c>
    </row>
    <row r="2240" spans="1:2" x14ac:dyDescent="0.25">
      <c r="A2240" t="s">
        <v>81</v>
      </c>
      <c r="B2240" t="s">
        <v>1532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1156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2035</v>
      </c>
    </row>
    <row r="2256" spans="1:2" x14ac:dyDescent="0.25">
      <c r="A2256" t="s">
        <v>133</v>
      </c>
      <c r="B2256" t="s">
        <v>1694</v>
      </c>
    </row>
    <row r="2257" spans="1:2" x14ac:dyDescent="0.25">
      <c r="A2257" t="s">
        <v>132</v>
      </c>
      <c r="B2257" t="s">
        <v>1527</v>
      </c>
    </row>
    <row r="2258" spans="1:2" x14ac:dyDescent="0.25">
      <c r="A2258" t="s">
        <v>129</v>
      </c>
      <c r="B2258" t="s">
        <v>1693</v>
      </c>
    </row>
    <row r="2259" spans="1:2" x14ac:dyDescent="0.25">
      <c r="A2259" t="s">
        <v>128</v>
      </c>
      <c r="B2259" t="s">
        <v>1526</v>
      </c>
    </row>
    <row r="2260" spans="1:2" x14ac:dyDescent="0.25">
      <c r="A2260" t="s">
        <v>135</v>
      </c>
      <c r="B2260" t="s">
        <v>1696</v>
      </c>
    </row>
    <row r="2261" spans="1:2" x14ac:dyDescent="0.25">
      <c r="A2261" t="s">
        <v>134</v>
      </c>
      <c r="B2261" t="s">
        <v>1529</v>
      </c>
    </row>
    <row r="2262" spans="1:2" x14ac:dyDescent="0.25">
      <c r="A2262" t="s">
        <v>97</v>
      </c>
      <c r="B2262" t="s">
        <v>2038</v>
      </c>
    </row>
    <row r="2263" spans="1:2" x14ac:dyDescent="0.25">
      <c r="A2263" t="s">
        <v>95</v>
      </c>
      <c r="B2263" t="s">
        <v>2036</v>
      </c>
    </row>
    <row r="2264" spans="1:2" x14ac:dyDescent="0.25">
      <c r="A2264" t="s">
        <v>153</v>
      </c>
      <c r="B2264" t="s">
        <v>1697</v>
      </c>
    </row>
    <row r="2265" spans="1:2" x14ac:dyDescent="0.25">
      <c r="A2265" t="s">
        <v>131</v>
      </c>
      <c r="B2265" t="s">
        <v>1695</v>
      </c>
    </row>
    <row r="2266" spans="1:2" x14ac:dyDescent="0.25">
      <c r="A2266" t="s">
        <v>671</v>
      </c>
      <c r="B2266" t="s">
        <v>1530</v>
      </c>
    </row>
    <row r="2267" spans="1:2" x14ac:dyDescent="0.25">
      <c r="A2267" t="s">
        <v>130</v>
      </c>
      <c r="B2267" t="s">
        <v>1528</v>
      </c>
    </row>
    <row r="2268" spans="1:2" x14ac:dyDescent="0.25">
      <c r="A2268" t="s">
        <v>96</v>
      </c>
      <c r="B2268" t="s">
        <v>2037</v>
      </c>
    </row>
    <row r="2269" spans="1:2" x14ac:dyDescent="0.25">
      <c r="A2269" t="s">
        <v>93</v>
      </c>
      <c r="B2269" t="s">
        <v>2034</v>
      </c>
    </row>
    <row r="2270" spans="1:2" x14ac:dyDescent="0.25">
      <c r="A2270" t="s">
        <v>54</v>
      </c>
      <c r="B2270" t="s">
        <v>2511</v>
      </c>
    </row>
    <row r="2271" spans="1:2" x14ac:dyDescent="0.25">
      <c r="A2271" t="s">
        <v>55</v>
      </c>
      <c r="B2271" t="s">
        <v>2512</v>
      </c>
    </row>
    <row r="2272" spans="1:2" x14ac:dyDescent="0.25">
      <c r="A2272" t="s">
        <v>56</v>
      </c>
      <c r="B2272" t="s">
        <v>2513</v>
      </c>
    </row>
    <row r="2273" spans="1:2" x14ac:dyDescent="0.25">
      <c r="A2273" t="s">
        <v>62</v>
      </c>
      <c r="B2273" t="s">
        <v>2514</v>
      </c>
    </row>
    <row r="2274" spans="1:2" x14ac:dyDescent="0.25">
      <c r="A2274" t="s">
        <v>99</v>
      </c>
      <c r="B2274" t="s">
        <v>2515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1641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1642</v>
      </c>
    </row>
    <row r="2290" spans="1:2" x14ac:dyDescent="0.25">
      <c r="A2290" t="s">
        <v>94</v>
      </c>
      <c r="B2290" t="s">
        <v>1657</v>
      </c>
    </row>
    <row r="2291" spans="1:2" x14ac:dyDescent="0.25">
      <c r="A2291" t="s">
        <v>55</v>
      </c>
      <c r="B2291" t="s">
        <v>1643</v>
      </c>
    </row>
    <row r="2292" spans="1:2" x14ac:dyDescent="0.25">
      <c r="A2292" t="s">
        <v>68</v>
      </c>
      <c r="B2292" t="s">
        <v>1644</v>
      </c>
    </row>
    <row r="2293" spans="1:2" x14ac:dyDescent="0.25">
      <c r="A2293" t="s">
        <v>70</v>
      </c>
      <c r="B2293" t="s">
        <v>1645</v>
      </c>
    </row>
    <row r="2294" spans="1:2" x14ac:dyDescent="0.25">
      <c r="A2294" t="s">
        <v>73</v>
      </c>
      <c r="B2294" t="s">
        <v>1646</v>
      </c>
    </row>
    <row r="2295" spans="1:2" x14ac:dyDescent="0.25">
      <c r="A2295" t="s">
        <v>78</v>
      </c>
      <c r="B2295" t="s">
        <v>1653</v>
      </c>
    </row>
    <row r="2296" spans="1:2" x14ac:dyDescent="0.25">
      <c r="A2296" t="s">
        <v>81</v>
      </c>
      <c r="B2296" t="s">
        <v>1654</v>
      </c>
    </row>
    <row r="2297" spans="1:2" x14ac:dyDescent="0.25">
      <c r="A2297" t="s">
        <v>129</v>
      </c>
      <c r="B2297" t="s">
        <v>1647</v>
      </c>
    </row>
    <row r="2298" spans="1:2" x14ac:dyDescent="0.25">
      <c r="A2298" t="s">
        <v>93</v>
      </c>
      <c r="B2298" t="s">
        <v>1648</v>
      </c>
    </row>
    <row r="2299" spans="1:2" x14ac:dyDescent="0.25">
      <c r="A2299" t="s">
        <v>54</v>
      </c>
      <c r="B2299" t="s">
        <v>1649</v>
      </c>
    </row>
    <row r="2300" spans="1:2" x14ac:dyDescent="0.25">
      <c r="A2300" t="s">
        <v>67</v>
      </c>
      <c r="B2300" t="s">
        <v>1650</v>
      </c>
    </row>
    <row r="2301" spans="1:2" x14ac:dyDescent="0.25">
      <c r="A2301" t="s">
        <v>71</v>
      </c>
      <c r="B2301" t="s">
        <v>1651</v>
      </c>
    </row>
    <row r="2302" spans="1:2" x14ac:dyDescent="0.25">
      <c r="A2302" t="s">
        <v>72</v>
      </c>
      <c r="B2302" t="s">
        <v>1652</v>
      </c>
    </row>
    <row r="2303" spans="1:2" x14ac:dyDescent="0.25">
      <c r="A2303" t="s">
        <v>77</v>
      </c>
      <c r="B2303" t="s">
        <v>1655</v>
      </c>
    </row>
    <row r="2304" spans="1:2" x14ac:dyDescent="0.25">
      <c r="A2304" t="s">
        <v>80</v>
      </c>
      <c r="B2304" t="s">
        <v>1656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1658</v>
      </c>
    </row>
    <row r="2311" spans="1:2" x14ac:dyDescent="0.25">
      <c r="A2311" t="s">
        <v>44</v>
      </c>
      <c r="B2311" t="s">
        <v>1675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1676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1735</v>
      </c>
    </row>
    <row r="2320" spans="1:2" x14ac:dyDescent="0.25">
      <c r="A2320" t="s">
        <v>93</v>
      </c>
      <c r="B2320" t="s">
        <v>2039</v>
      </c>
    </row>
    <row r="2321" spans="1:2" x14ac:dyDescent="0.25">
      <c r="A2321" t="s">
        <v>54</v>
      </c>
      <c r="B2321" t="s">
        <v>2516</v>
      </c>
    </row>
    <row r="2322" spans="1:2" x14ac:dyDescent="0.25">
      <c r="A2322" t="s">
        <v>133</v>
      </c>
      <c r="B2322" t="s">
        <v>1736</v>
      </c>
    </row>
    <row r="2323" spans="1:2" x14ac:dyDescent="0.25">
      <c r="A2323" t="s">
        <v>94</v>
      </c>
      <c r="B2323" t="s">
        <v>2040</v>
      </c>
    </row>
    <row r="2324" spans="1:2" x14ac:dyDescent="0.25">
      <c r="A2324" t="s">
        <v>55</v>
      </c>
      <c r="B2324" t="s">
        <v>2517</v>
      </c>
    </row>
    <row r="2325" spans="1:2" x14ac:dyDescent="0.25">
      <c r="A2325" t="s">
        <v>131</v>
      </c>
      <c r="B2325" t="s">
        <v>1737</v>
      </c>
    </row>
    <row r="2326" spans="1:2" x14ac:dyDescent="0.25">
      <c r="A2326" t="s">
        <v>95</v>
      </c>
      <c r="B2326" t="s">
        <v>2041</v>
      </c>
    </row>
    <row r="2327" spans="1:2" x14ac:dyDescent="0.25">
      <c r="A2327" t="s">
        <v>56</v>
      </c>
      <c r="B2327" t="s">
        <v>2518</v>
      </c>
    </row>
    <row r="2328" spans="1:2" x14ac:dyDescent="0.25">
      <c r="A2328" t="s">
        <v>135</v>
      </c>
      <c r="B2328" t="s">
        <v>1738</v>
      </c>
    </row>
    <row r="2329" spans="1:2" x14ac:dyDescent="0.25">
      <c r="A2329" t="s">
        <v>96</v>
      </c>
      <c r="B2329" t="s">
        <v>2042</v>
      </c>
    </row>
    <row r="2330" spans="1:2" x14ac:dyDescent="0.25">
      <c r="A2330" t="s">
        <v>62</v>
      </c>
      <c r="B2330" t="s">
        <v>2519</v>
      </c>
    </row>
    <row r="2331" spans="1:2" x14ac:dyDescent="0.25">
      <c r="A2331" t="s">
        <v>153</v>
      </c>
      <c r="B2331" t="s">
        <v>1739</v>
      </c>
    </row>
    <row r="2332" spans="1:2" x14ac:dyDescent="0.25">
      <c r="A2332" t="s">
        <v>97</v>
      </c>
      <c r="B2332" t="s">
        <v>2043</v>
      </c>
    </row>
    <row r="2333" spans="1:2" x14ac:dyDescent="0.25">
      <c r="A2333" t="s">
        <v>99</v>
      </c>
      <c r="B2333" t="s">
        <v>2520</v>
      </c>
    </row>
    <row r="2334" spans="1:2" x14ac:dyDescent="0.25">
      <c r="A2334" t="s">
        <v>154</v>
      </c>
      <c r="B2334" t="s">
        <v>1740</v>
      </c>
    </row>
    <row r="2335" spans="1:2" x14ac:dyDescent="0.25">
      <c r="A2335" t="s">
        <v>98</v>
      </c>
      <c r="B2335" t="s">
        <v>2044</v>
      </c>
    </row>
    <row r="2336" spans="1:2" x14ac:dyDescent="0.25">
      <c r="A2336" t="s">
        <v>100</v>
      </c>
      <c r="B2336" t="s">
        <v>2521</v>
      </c>
    </row>
    <row r="2337" spans="1:2" x14ac:dyDescent="0.25">
      <c r="A2337" t="s">
        <v>291</v>
      </c>
      <c r="B2337" t="s">
        <v>1741</v>
      </c>
    </row>
    <row r="2338" spans="1:2" x14ac:dyDescent="0.25">
      <c r="A2338" t="s">
        <v>101</v>
      </c>
      <c r="B2338" t="s">
        <v>2045</v>
      </c>
    </row>
    <row r="2339" spans="1:2" x14ac:dyDescent="0.25">
      <c r="A2339" t="s">
        <v>63</v>
      </c>
      <c r="B2339" t="s">
        <v>2522</v>
      </c>
    </row>
    <row r="2340" spans="1:2" x14ac:dyDescent="0.25">
      <c r="A2340" t="s">
        <v>138</v>
      </c>
      <c r="B2340" t="s">
        <v>1742</v>
      </c>
    </row>
    <row r="2341" spans="1:2" x14ac:dyDescent="0.25">
      <c r="A2341" t="s">
        <v>102</v>
      </c>
      <c r="B2341" t="s">
        <v>2046</v>
      </c>
    </row>
    <row r="2342" spans="1:2" x14ac:dyDescent="0.25">
      <c r="A2342" t="s">
        <v>104</v>
      </c>
      <c r="B2342" t="s">
        <v>2523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2422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2423</v>
      </c>
    </row>
    <row r="2358" spans="1:2" x14ac:dyDescent="0.25">
      <c r="A2358" t="s">
        <v>132</v>
      </c>
      <c r="B2358" t="s">
        <v>2424</v>
      </c>
    </row>
    <row r="2359" spans="1:2" x14ac:dyDescent="0.25">
      <c r="A2359" t="s">
        <v>129</v>
      </c>
      <c r="B2359" t="s">
        <v>2425</v>
      </c>
    </row>
    <row r="2360" spans="1:2" x14ac:dyDescent="0.25">
      <c r="A2360" t="s">
        <v>133</v>
      </c>
      <c r="B2360" t="s">
        <v>2426</v>
      </c>
    </row>
    <row r="2361" spans="1:2" x14ac:dyDescent="0.25">
      <c r="A2361" t="s">
        <v>93</v>
      </c>
      <c r="B2361" t="s">
        <v>2427</v>
      </c>
    </row>
    <row r="2362" spans="1:2" x14ac:dyDescent="0.25">
      <c r="A2362" t="s">
        <v>94</v>
      </c>
      <c r="B2362" t="s">
        <v>2428</v>
      </c>
    </row>
    <row r="2363" spans="1:2" x14ac:dyDescent="0.25">
      <c r="A2363" t="s">
        <v>54</v>
      </c>
      <c r="B2363" t="s">
        <v>2429</v>
      </c>
    </row>
    <row r="2364" spans="1:2" x14ac:dyDescent="0.25">
      <c r="A2364" t="s">
        <v>55</v>
      </c>
      <c r="B2364" t="s">
        <v>2430</v>
      </c>
    </row>
    <row r="2365" spans="1:2" x14ac:dyDescent="0.25">
      <c r="A2365" t="s">
        <v>57</v>
      </c>
      <c r="B2365" t="s">
        <v>2431</v>
      </c>
    </row>
    <row r="2366" spans="1:2" x14ac:dyDescent="0.25">
      <c r="A2366" t="s">
        <v>58</v>
      </c>
      <c r="B2366" t="s">
        <v>2432</v>
      </c>
    </row>
    <row r="2367" spans="1:2" x14ac:dyDescent="0.25">
      <c r="A2367" t="s">
        <v>67</v>
      </c>
      <c r="B2367" t="s">
        <v>2433</v>
      </c>
    </row>
    <row r="2368" spans="1:2" x14ac:dyDescent="0.25">
      <c r="A2368" t="s">
        <v>68</v>
      </c>
      <c r="B2368" t="s">
        <v>2434</v>
      </c>
    </row>
    <row r="2369" spans="1:2" x14ac:dyDescent="0.25">
      <c r="A2369" t="s">
        <v>71</v>
      </c>
      <c r="B2369" t="s">
        <v>2435</v>
      </c>
    </row>
    <row r="2370" spans="1:2" x14ac:dyDescent="0.25">
      <c r="A2370" t="s">
        <v>70</v>
      </c>
      <c r="B2370" t="s">
        <v>2436</v>
      </c>
    </row>
    <row r="2371" spans="1:2" x14ac:dyDescent="0.25">
      <c r="A2371" t="s">
        <v>72</v>
      </c>
      <c r="B2371" t="s">
        <v>2437</v>
      </c>
    </row>
    <row r="2372" spans="1:2" x14ac:dyDescent="0.25">
      <c r="A2372" t="s">
        <v>73</v>
      </c>
      <c r="B2372" t="s">
        <v>2438</v>
      </c>
    </row>
    <row r="2373" spans="1:2" x14ac:dyDescent="0.25">
      <c r="A2373" t="s">
        <v>228</v>
      </c>
      <c r="B2373" t="s">
        <v>2442</v>
      </c>
    </row>
    <row r="2374" spans="1:2" x14ac:dyDescent="0.25">
      <c r="A2374" t="s">
        <v>229</v>
      </c>
      <c r="B2374" t="s">
        <v>2443</v>
      </c>
    </row>
    <row r="2375" spans="1:2" x14ac:dyDescent="0.25">
      <c r="A2375" t="s">
        <v>230</v>
      </c>
      <c r="B2375" t="s">
        <v>2444</v>
      </c>
    </row>
    <row r="2376" spans="1:2" x14ac:dyDescent="0.25">
      <c r="A2376" t="s">
        <v>231</v>
      </c>
      <c r="B2376" t="s">
        <v>2445</v>
      </c>
    </row>
    <row r="2377" spans="1:2" x14ac:dyDescent="0.25">
      <c r="A2377" t="s">
        <v>232</v>
      </c>
      <c r="B2377" t="s">
        <v>2446</v>
      </c>
    </row>
    <row r="2378" spans="1:2" x14ac:dyDescent="0.25">
      <c r="A2378" t="s">
        <v>233</v>
      </c>
      <c r="B2378" t="s">
        <v>2447</v>
      </c>
    </row>
    <row r="2379" spans="1:2" x14ac:dyDescent="0.25">
      <c r="A2379" t="s">
        <v>234</v>
      </c>
      <c r="B2379" t="s">
        <v>2448</v>
      </c>
    </row>
    <row r="2380" spans="1:2" x14ac:dyDescent="0.25">
      <c r="A2380" t="s">
        <v>235</v>
      </c>
      <c r="B2380" t="s">
        <v>2449</v>
      </c>
    </row>
    <row r="2381" spans="1:2" x14ac:dyDescent="0.25">
      <c r="A2381" t="s">
        <v>455</v>
      </c>
      <c r="B2381" t="s">
        <v>2450</v>
      </c>
    </row>
    <row r="2382" spans="1:2" x14ac:dyDescent="0.25">
      <c r="A2382" t="s">
        <v>457</v>
      </c>
      <c r="B2382" t="s">
        <v>2451</v>
      </c>
    </row>
    <row r="2383" spans="1:2" x14ac:dyDescent="0.25">
      <c r="A2383" t="s">
        <v>889</v>
      </c>
      <c r="B2383" t="s">
        <v>2452</v>
      </c>
    </row>
    <row r="2384" spans="1:2" x14ac:dyDescent="0.25">
      <c r="A2384" t="s">
        <v>890</v>
      </c>
      <c r="B2384" t="s">
        <v>2453</v>
      </c>
    </row>
    <row r="2385" spans="1:2" x14ac:dyDescent="0.25">
      <c r="A2385" t="s">
        <v>451</v>
      </c>
      <c r="B2385" t="s">
        <v>2454</v>
      </c>
    </row>
    <row r="2386" spans="1:2" x14ac:dyDescent="0.25">
      <c r="A2386" t="s">
        <v>928</v>
      </c>
      <c r="B2386" t="s">
        <v>2455</v>
      </c>
    </row>
    <row r="2387" spans="1:2" x14ac:dyDescent="0.25">
      <c r="A2387" t="s">
        <v>2439</v>
      </c>
      <c r="B2387" t="s">
        <v>2456</v>
      </c>
    </row>
    <row r="2388" spans="1:2" x14ac:dyDescent="0.25">
      <c r="A2388" t="s">
        <v>2440</v>
      </c>
      <c r="B2388" t="s">
        <v>2457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711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710</v>
      </c>
      <c r="B4" s="292">
        <v>66663</v>
      </c>
      <c r="C4" s="35">
        <v>32212</v>
      </c>
      <c r="D4" s="63">
        <v>34451</v>
      </c>
      <c r="E4" s="211"/>
    </row>
    <row r="5" spans="1:5" ht="30" x14ac:dyDescent="0.25">
      <c r="A5" s="201" t="s">
        <v>712</v>
      </c>
      <c r="B5" s="72">
        <v>71866</v>
      </c>
      <c r="C5" s="61">
        <v>34567</v>
      </c>
      <c r="D5" s="111">
        <v>37299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D1" sqref="D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713</v>
      </c>
      <c r="D1" s="1036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714</v>
      </c>
      <c r="B4" s="71">
        <v>12496</v>
      </c>
      <c r="C4" s="71">
        <v>15515</v>
      </c>
    </row>
    <row r="5" spans="1:6" x14ac:dyDescent="0.25">
      <c r="A5" s="286" t="s">
        <v>715</v>
      </c>
      <c r="B5" s="214">
        <v>3128</v>
      </c>
      <c r="C5" s="214">
        <v>3416</v>
      </c>
    </row>
    <row r="6" spans="1:6" x14ac:dyDescent="0.25">
      <c r="A6" s="286" t="s">
        <v>716</v>
      </c>
      <c r="B6" s="214">
        <v>5221</v>
      </c>
      <c r="C6" s="214">
        <v>5316</v>
      </c>
    </row>
    <row r="7" spans="1:6" x14ac:dyDescent="0.25">
      <c r="A7" s="286" t="s">
        <v>717</v>
      </c>
      <c r="B7" s="214">
        <v>9966</v>
      </c>
      <c r="C7" s="214">
        <v>8117</v>
      </c>
    </row>
    <row r="8" spans="1:6" x14ac:dyDescent="0.25">
      <c r="A8" s="286" t="s">
        <v>718</v>
      </c>
      <c r="B8" s="214">
        <v>38</v>
      </c>
      <c r="C8" s="214">
        <v>177</v>
      </c>
    </row>
    <row r="9" spans="1:6" x14ac:dyDescent="0.25">
      <c r="A9" s="286" t="s">
        <v>719</v>
      </c>
      <c r="B9" s="214">
        <v>3897</v>
      </c>
      <c r="C9" s="214">
        <v>3403</v>
      </c>
    </row>
    <row r="10" spans="1:6" ht="30" x14ac:dyDescent="0.25">
      <c r="A10" s="293" t="s">
        <v>720</v>
      </c>
      <c r="B10" s="214">
        <v>4533</v>
      </c>
      <c r="C10" s="214">
        <v>444</v>
      </c>
    </row>
    <row r="11" spans="1:6" x14ac:dyDescent="0.25">
      <c r="A11" s="286" t="s">
        <v>883</v>
      </c>
      <c r="B11" s="214">
        <v>887</v>
      </c>
      <c r="C11" s="214">
        <v>1486</v>
      </c>
    </row>
    <row r="12" spans="1:6" x14ac:dyDescent="0.25">
      <c r="A12" s="294" t="s">
        <v>16</v>
      </c>
      <c r="B12" s="1">
        <f>SUM(B4:B11)</f>
        <v>40166</v>
      </c>
      <c r="C12" s="1">
        <f>SUM(C4:C11)</f>
        <v>37874</v>
      </c>
    </row>
    <row r="16" spans="1:6" ht="18.75" x14ac:dyDescent="0.3">
      <c r="A16" s="263" t="s">
        <v>2441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714</v>
      </c>
      <c r="B19" s="71">
        <v>13422</v>
      </c>
      <c r="C19" s="71">
        <v>14250</v>
      </c>
    </row>
    <row r="20" spans="1:3" x14ac:dyDescent="0.25">
      <c r="A20" s="286" t="s">
        <v>715</v>
      </c>
      <c r="B20" s="214">
        <v>1508</v>
      </c>
      <c r="C20" s="214">
        <v>1900</v>
      </c>
    </row>
    <row r="21" spans="1:3" x14ac:dyDescent="0.25">
      <c r="A21" s="286" t="s">
        <v>716</v>
      </c>
      <c r="B21" s="214">
        <v>4628</v>
      </c>
      <c r="C21" s="214">
        <v>4900</v>
      </c>
    </row>
    <row r="22" spans="1:3" x14ac:dyDescent="0.25">
      <c r="A22" s="286" t="s">
        <v>717</v>
      </c>
      <c r="B22" s="214">
        <v>10200</v>
      </c>
      <c r="C22" s="214">
        <v>8214</v>
      </c>
    </row>
    <row r="23" spans="1:3" x14ac:dyDescent="0.25">
      <c r="A23" s="286" t="s">
        <v>718</v>
      </c>
      <c r="B23" s="214">
        <v>58</v>
      </c>
      <c r="C23" s="214">
        <v>137</v>
      </c>
    </row>
    <row r="24" spans="1:3" x14ac:dyDescent="0.25">
      <c r="A24" s="286" t="s">
        <v>719</v>
      </c>
      <c r="B24" s="214">
        <v>2871</v>
      </c>
      <c r="C24" s="214">
        <v>2386</v>
      </c>
    </row>
    <row r="25" spans="1:3" ht="30" x14ac:dyDescent="0.25">
      <c r="A25" s="293" t="s">
        <v>720</v>
      </c>
      <c r="B25" s="214">
        <v>2687</v>
      </c>
      <c r="C25" s="214">
        <v>374</v>
      </c>
    </row>
    <row r="26" spans="1:3" x14ac:dyDescent="0.25">
      <c r="A26" s="286" t="s">
        <v>883</v>
      </c>
      <c r="B26" s="214">
        <v>810</v>
      </c>
      <c r="C26" s="214">
        <v>1652</v>
      </c>
    </row>
    <row r="27" spans="1:3" x14ac:dyDescent="0.25">
      <c r="A27" s="294" t="s">
        <v>16</v>
      </c>
      <c r="B27" s="1">
        <f>SUM(B19:B26)</f>
        <v>36184</v>
      </c>
      <c r="C27" s="1">
        <f>SUM(C19:C26)</f>
        <v>33813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8" t="s">
        <v>4</v>
      </c>
      <c r="B2" s="1202" t="s">
        <v>882</v>
      </c>
      <c r="C2" s="1203"/>
      <c r="D2" s="1204"/>
      <c r="E2" s="1200" t="s">
        <v>6</v>
      </c>
      <c r="F2" s="1200" t="s">
        <v>14</v>
      </c>
      <c r="G2" s="1205" t="s">
        <v>1056</v>
      </c>
      <c r="H2" s="1206"/>
      <c r="I2" s="1207"/>
      <c r="J2" s="1200" t="s">
        <v>1370</v>
      </c>
    </row>
    <row r="3" spans="1:12" x14ac:dyDescent="0.25">
      <c r="A3" s="1199"/>
      <c r="B3" s="494" t="s">
        <v>16</v>
      </c>
      <c r="C3" s="495" t="s">
        <v>17</v>
      </c>
      <c r="D3" s="495" t="s">
        <v>18</v>
      </c>
      <c r="E3" s="1201"/>
      <c r="F3" s="1201"/>
      <c r="G3" s="494" t="s">
        <v>16</v>
      </c>
      <c r="H3" s="495" t="s">
        <v>17</v>
      </c>
      <c r="I3" s="496" t="s">
        <v>18</v>
      </c>
      <c r="J3" s="1201"/>
    </row>
    <row r="4" spans="1:12" x14ac:dyDescent="0.25">
      <c r="A4" s="497">
        <v>2021</v>
      </c>
      <c r="B4" s="1075">
        <v>75.39</v>
      </c>
      <c r="C4" s="1076">
        <v>72.61</v>
      </c>
      <c r="D4" s="1076">
        <v>78.23</v>
      </c>
      <c r="E4" s="1077">
        <v>107</v>
      </c>
      <c r="F4" s="1077">
        <v>163.6</v>
      </c>
      <c r="G4" s="1078">
        <v>44.8</v>
      </c>
      <c r="H4" s="1079">
        <v>43.5</v>
      </c>
      <c r="I4" s="1080">
        <v>46.1</v>
      </c>
      <c r="J4" s="1077">
        <v>18.3</v>
      </c>
    </row>
    <row r="5" spans="1:12" x14ac:dyDescent="0.25">
      <c r="A5" s="498">
        <v>2022</v>
      </c>
      <c r="B5" s="1081">
        <v>75.36</v>
      </c>
      <c r="C5" s="1082">
        <v>72.3</v>
      </c>
      <c r="D5" s="1082">
        <v>78.55</v>
      </c>
      <c r="E5" s="1083">
        <v>105</v>
      </c>
      <c r="F5" s="1083">
        <v>165.2</v>
      </c>
      <c r="G5" s="1084">
        <v>45</v>
      </c>
      <c r="H5" s="1085">
        <v>43.7</v>
      </c>
      <c r="I5" s="1086">
        <v>46.3</v>
      </c>
      <c r="J5" s="1083">
        <v>14.2</v>
      </c>
      <c r="L5" s="134" t="s">
        <v>2912</v>
      </c>
    </row>
    <row r="6" spans="1:12" x14ac:dyDescent="0.25">
      <c r="A6" s="499">
        <v>2023</v>
      </c>
      <c r="B6" s="1069">
        <v>76.13</v>
      </c>
      <c r="C6" s="1070">
        <v>73.16</v>
      </c>
      <c r="D6" s="1070">
        <v>79.23</v>
      </c>
      <c r="E6" s="1071">
        <v>104</v>
      </c>
      <c r="F6" s="1071">
        <v>167.9</v>
      </c>
      <c r="G6" s="1072">
        <v>45.3</v>
      </c>
      <c r="H6" s="1073">
        <v>43.9</v>
      </c>
      <c r="I6" s="1074">
        <v>46.5</v>
      </c>
      <c r="J6" s="1071">
        <v>17.3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2630</v>
      </c>
      <c r="B10" s="31"/>
    </row>
    <row r="11" spans="1:12" x14ac:dyDescent="0.25">
      <c r="A11" s="631">
        <f>A4</f>
        <v>2021</v>
      </c>
      <c r="B11" s="625">
        <f>IF(ISBLANK(J4),"",J4)</f>
        <v>18.3</v>
      </c>
    </row>
    <row r="12" spans="1:12" x14ac:dyDescent="0.25">
      <c r="A12" s="632">
        <f t="shared" ref="A12:A13" si="0">A5</f>
        <v>2022</v>
      </c>
      <c r="B12" s="626">
        <f t="shared" ref="B12:B13" si="1">IF(ISBLANK(J5),"",J5)</f>
        <v>14.2</v>
      </c>
    </row>
    <row r="13" spans="1:12" x14ac:dyDescent="0.25">
      <c r="A13" s="633">
        <f t="shared" si="0"/>
        <v>2023</v>
      </c>
      <c r="B13" s="627">
        <f t="shared" si="1"/>
        <v>17.3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7" t="s">
        <v>991</v>
      </c>
      <c r="B4" s="359"/>
      <c r="C4" s="359"/>
      <c r="D4" s="359"/>
      <c r="E4" s="56"/>
      <c r="F4" s="253"/>
    </row>
    <row r="5" spans="1:6" x14ac:dyDescent="0.25">
      <c r="A5" s="771" t="s">
        <v>1438</v>
      </c>
      <c r="B5" s="1087">
        <v>24176</v>
      </c>
      <c r="C5" s="1087">
        <v>2023</v>
      </c>
      <c r="D5" s="766" t="s">
        <v>1327</v>
      </c>
      <c r="E5" s="59" t="s">
        <v>5</v>
      </c>
      <c r="F5" s="253"/>
    </row>
    <row r="6" spans="1:6" x14ac:dyDescent="0.25">
      <c r="A6" s="771" t="s">
        <v>1439</v>
      </c>
      <c r="B6" s="1087">
        <v>27793</v>
      </c>
      <c r="C6" s="1087">
        <v>2023</v>
      </c>
      <c r="D6" s="766" t="s">
        <v>1327</v>
      </c>
      <c r="E6" s="59" t="s">
        <v>5</v>
      </c>
      <c r="F6" s="253"/>
    </row>
    <row r="7" spans="1:6" x14ac:dyDescent="0.25">
      <c r="A7" s="768" t="s">
        <v>992</v>
      </c>
      <c r="B7" s="58">
        <v>40</v>
      </c>
      <c r="C7" s="58">
        <v>2023</v>
      </c>
      <c r="D7" s="129" t="s">
        <v>1328</v>
      </c>
      <c r="E7" s="59" t="s">
        <v>5</v>
      </c>
      <c r="F7" s="253"/>
    </row>
    <row r="8" spans="1:6" x14ac:dyDescent="0.25">
      <c r="A8" s="769" t="s">
        <v>149</v>
      </c>
      <c r="B8" s="58">
        <v>79860</v>
      </c>
      <c r="C8" s="58">
        <v>2023</v>
      </c>
      <c r="D8" s="129" t="s">
        <v>1327</v>
      </c>
      <c r="E8" s="59" t="s">
        <v>5</v>
      </c>
    </row>
    <row r="9" spans="1:6" x14ac:dyDescent="0.25">
      <c r="A9" s="768" t="s">
        <v>150</v>
      </c>
      <c r="B9" s="58">
        <v>2377</v>
      </c>
      <c r="C9" s="58">
        <v>2023</v>
      </c>
      <c r="D9" s="129" t="s">
        <v>814</v>
      </c>
      <c r="E9" s="59" t="s">
        <v>5</v>
      </c>
    </row>
    <row r="10" spans="1:6" x14ac:dyDescent="0.25">
      <c r="A10" s="770" t="s">
        <v>151</v>
      </c>
      <c r="B10" s="61">
        <v>34</v>
      </c>
      <c r="C10" s="61">
        <v>2023</v>
      </c>
      <c r="D10" s="357" t="s">
        <v>1329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1"/>
      <c r="B1" s="941"/>
    </row>
    <row r="2" spans="1:16" x14ac:dyDescent="0.25">
      <c r="A2" s="253"/>
      <c r="B2" s="253"/>
    </row>
    <row r="3" spans="1:16" ht="64.5" customHeight="1" x14ac:dyDescent="0.25">
      <c r="A3" s="1198" t="s">
        <v>4</v>
      </c>
      <c r="B3" s="874" t="s">
        <v>1545</v>
      </c>
      <c r="C3" s="1210" t="s">
        <v>1546</v>
      </c>
      <c r="D3" s="1211"/>
      <c r="E3" s="1212"/>
      <c r="F3" s="1210" t="s">
        <v>1758</v>
      </c>
      <c r="G3" s="1211"/>
      <c r="H3" s="1212"/>
      <c r="I3" s="500" t="s">
        <v>149</v>
      </c>
      <c r="J3" s="1208" t="s">
        <v>150</v>
      </c>
      <c r="K3" s="1209"/>
      <c r="L3" s="1209"/>
      <c r="M3" s="1213" t="s">
        <v>151</v>
      </c>
      <c r="N3" s="1213"/>
      <c r="O3" s="1213"/>
    </row>
    <row r="4" spans="1:16" x14ac:dyDescent="0.25">
      <c r="A4" s="1199"/>
      <c r="B4" s="773" t="s">
        <v>16</v>
      </c>
      <c r="C4" s="774" t="s">
        <v>16</v>
      </c>
      <c r="D4" s="775" t="s">
        <v>127</v>
      </c>
      <c r="E4" s="772" t="s">
        <v>126</v>
      </c>
      <c r="F4" s="773" t="s">
        <v>16</v>
      </c>
      <c r="G4" s="775" t="s">
        <v>127</v>
      </c>
      <c r="H4" s="775" t="s">
        <v>126</v>
      </c>
      <c r="I4" s="773" t="s">
        <v>16</v>
      </c>
      <c r="J4" s="774" t="s">
        <v>16</v>
      </c>
      <c r="K4" s="775" t="s">
        <v>127</v>
      </c>
      <c r="L4" s="775" t="s">
        <v>126</v>
      </c>
      <c r="M4" s="776" t="s">
        <v>16</v>
      </c>
      <c r="N4" s="997" t="s">
        <v>127</v>
      </c>
      <c r="O4" s="997" t="s">
        <v>126</v>
      </c>
    </row>
    <row r="5" spans="1:16" x14ac:dyDescent="0.25">
      <c r="A5" s="122">
        <v>2020</v>
      </c>
      <c r="B5" s="70"/>
      <c r="C5" s="70"/>
      <c r="D5" s="55"/>
      <c r="E5" s="110"/>
      <c r="F5" s="55"/>
      <c r="G5" s="55"/>
      <c r="H5" s="110"/>
      <c r="I5" s="55"/>
      <c r="J5" s="70"/>
      <c r="K5" s="55"/>
      <c r="L5" s="55"/>
      <c r="M5" s="71"/>
      <c r="N5" s="71"/>
      <c r="O5" s="71"/>
    </row>
    <row r="6" spans="1:16" x14ac:dyDescent="0.25">
      <c r="A6" s="215">
        <v>2021</v>
      </c>
      <c r="B6" s="212">
        <v>24051</v>
      </c>
      <c r="C6" s="212">
        <v>27156</v>
      </c>
      <c r="D6" s="58">
        <v>14014</v>
      </c>
      <c r="E6" s="160">
        <v>13142</v>
      </c>
      <c r="F6" s="58">
        <v>38.200000000000003</v>
      </c>
      <c r="G6" s="58">
        <v>40.700000000000003</v>
      </c>
      <c r="H6" s="160">
        <v>35.9</v>
      </c>
      <c r="I6" s="58">
        <v>63003</v>
      </c>
      <c r="J6" s="212">
        <v>3113</v>
      </c>
      <c r="K6" s="58">
        <v>1337</v>
      </c>
      <c r="L6" s="58">
        <v>1776</v>
      </c>
      <c r="M6" s="214">
        <v>44</v>
      </c>
      <c r="N6" s="214">
        <v>39</v>
      </c>
      <c r="O6" s="214">
        <v>49</v>
      </c>
    </row>
    <row r="7" spans="1:16" x14ac:dyDescent="0.25">
      <c r="A7" s="229">
        <v>2022</v>
      </c>
      <c r="B7" s="167">
        <v>24131</v>
      </c>
      <c r="C7" s="167">
        <v>27511</v>
      </c>
      <c r="D7" s="94">
        <v>14116</v>
      </c>
      <c r="E7" s="169">
        <v>13396</v>
      </c>
      <c r="F7" s="94">
        <v>39.200000000000003</v>
      </c>
      <c r="G7" s="58">
        <v>41.6</v>
      </c>
      <c r="H7" s="160">
        <v>36.9</v>
      </c>
      <c r="I7" s="94">
        <v>70437</v>
      </c>
      <c r="J7" s="167">
        <v>2584</v>
      </c>
      <c r="K7" s="94">
        <v>1126</v>
      </c>
      <c r="L7" s="94">
        <v>1458</v>
      </c>
      <c r="M7" s="214">
        <v>37</v>
      </c>
      <c r="N7" s="214">
        <v>33</v>
      </c>
      <c r="O7" s="214">
        <v>40</v>
      </c>
    </row>
    <row r="8" spans="1:16" x14ac:dyDescent="0.25">
      <c r="A8" s="959">
        <v>2023</v>
      </c>
      <c r="B8" s="1088">
        <v>24176</v>
      </c>
      <c r="C8" s="1089">
        <v>27793</v>
      </c>
      <c r="D8" s="1090">
        <v>14159</v>
      </c>
      <c r="E8" s="1091">
        <v>13633</v>
      </c>
      <c r="F8" s="1089">
        <v>40</v>
      </c>
      <c r="G8" s="61">
        <v>42.2</v>
      </c>
      <c r="H8" s="111">
        <v>38</v>
      </c>
      <c r="I8" s="1091">
        <v>79860</v>
      </c>
      <c r="J8" s="1089">
        <v>2377</v>
      </c>
      <c r="K8" s="1090">
        <v>1088</v>
      </c>
      <c r="L8" s="1090">
        <v>1289</v>
      </c>
      <c r="M8" s="1088">
        <v>34</v>
      </c>
      <c r="N8" s="1092">
        <v>33</v>
      </c>
      <c r="O8" s="73">
        <v>36</v>
      </c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2526</v>
      </c>
      <c r="F12" s="505" t="s">
        <v>2633</v>
      </c>
      <c r="I12" s="505"/>
      <c r="K12" s="505" t="s">
        <v>2405</v>
      </c>
      <c r="O12" s="505" t="s">
        <v>493</v>
      </c>
    </row>
    <row r="13" spans="1:16" x14ac:dyDescent="0.25">
      <c r="A13" s="514">
        <f>A6</f>
        <v>2021</v>
      </c>
      <c r="B13" s="310">
        <f>IF(ISBLANK(I6),"",I6)</f>
        <v>63003</v>
      </c>
      <c r="F13" s="478"/>
      <c r="G13" s="502" t="s">
        <v>531</v>
      </c>
      <c r="H13" s="502" t="s">
        <v>532</v>
      </c>
      <c r="K13" s="478"/>
      <c r="L13" s="502" t="s">
        <v>531</v>
      </c>
      <c r="M13" s="502" t="s">
        <v>532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70437</v>
      </c>
      <c r="F14" s="514">
        <f>A6</f>
        <v>2021</v>
      </c>
      <c r="G14" s="310">
        <f>IF(ISBLANK(E6),"",E6)</f>
        <v>13142</v>
      </c>
      <c r="H14" s="310">
        <f>IF(ISBLANK(D6),"",D6)</f>
        <v>14014</v>
      </c>
      <c r="K14" s="514">
        <f>A6</f>
        <v>2021</v>
      </c>
      <c r="L14" s="310">
        <f>IF(ISBLANK(L6),"",L6)</f>
        <v>1776</v>
      </c>
      <c r="M14" s="310">
        <f>IF(ISBLANK(K6),"",K6)</f>
        <v>1337</v>
      </c>
    </row>
    <row r="15" spans="1:16" x14ac:dyDescent="0.25">
      <c r="A15" s="481">
        <f>A8</f>
        <v>2023</v>
      </c>
      <c r="B15" s="311">
        <f t="shared" si="0"/>
        <v>79860</v>
      </c>
      <c r="F15" s="486">
        <f>A7</f>
        <v>2022</v>
      </c>
      <c r="G15" s="479">
        <f t="shared" ref="G15:G16" si="1">IF(ISBLANK(E7),"",E7)</f>
        <v>13396</v>
      </c>
      <c r="H15" s="479">
        <f t="shared" ref="H15:H16" si="2">IF(ISBLANK(D7),"",D7)</f>
        <v>14116</v>
      </c>
      <c r="K15" s="486">
        <f>A7</f>
        <v>2022</v>
      </c>
      <c r="L15" s="479">
        <f t="shared" ref="L15:L16" si="3">IF(ISBLANK(L7),"",L7)</f>
        <v>1458</v>
      </c>
      <c r="M15" s="479">
        <f t="shared" ref="M15:M16" si="4">IF(ISBLANK(K7),"",K7)</f>
        <v>1126</v>
      </c>
    </row>
    <row r="16" spans="1:16" x14ac:dyDescent="0.25">
      <c r="A16" s="164"/>
      <c r="B16" s="570"/>
      <c r="F16" s="481">
        <f>A8</f>
        <v>2023</v>
      </c>
      <c r="G16" s="311">
        <f t="shared" si="1"/>
        <v>13633</v>
      </c>
      <c r="H16" s="311">
        <f t="shared" si="2"/>
        <v>14159</v>
      </c>
      <c r="K16" s="481">
        <f>A8</f>
        <v>2023</v>
      </c>
      <c r="L16" s="311">
        <f t="shared" si="3"/>
        <v>1289</v>
      </c>
      <c r="M16" s="311">
        <f t="shared" si="4"/>
        <v>1088</v>
      </c>
    </row>
    <row r="17" spans="1:15" x14ac:dyDescent="0.25">
      <c r="A17" s="211"/>
      <c r="B17" s="197"/>
    </row>
    <row r="19" spans="1:15" x14ac:dyDescent="0.25">
      <c r="A19" s="505" t="s">
        <v>2631</v>
      </c>
      <c r="F19" s="505" t="s">
        <v>2634</v>
      </c>
      <c r="I19" s="159"/>
      <c r="K19" s="505" t="s">
        <v>2406</v>
      </c>
      <c r="O19" s="159" t="s">
        <v>492</v>
      </c>
    </row>
    <row r="20" spans="1:15" x14ac:dyDescent="0.25">
      <c r="A20" s="514">
        <f>A6</f>
        <v>2021</v>
      </c>
      <c r="B20" s="310">
        <f>IF(ISBLANK(B6),"",B6)</f>
        <v>24051</v>
      </c>
      <c r="C20" s="942"/>
      <c r="D20" s="875"/>
      <c r="F20" s="478"/>
      <c r="G20" s="502" t="s">
        <v>490</v>
      </c>
      <c r="H20" s="502" t="s">
        <v>491</v>
      </c>
      <c r="K20" s="478"/>
      <c r="L20" s="502" t="s">
        <v>490</v>
      </c>
      <c r="M20" s="502" t="s">
        <v>491</v>
      </c>
    </row>
    <row r="21" spans="1:15" x14ac:dyDescent="0.25">
      <c r="A21" s="486">
        <f>A7</f>
        <v>2022</v>
      </c>
      <c r="B21" s="479">
        <f>IF(ISBLANK(B7),"",B7)</f>
        <v>24131</v>
      </c>
      <c r="C21" s="373"/>
      <c r="D21" s="197"/>
      <c r="F21" s="514">
        <f>A6</f>
        <v>2021</v>
      </c>
      <c r="G21" s="310">
        <f>IF(ISBLANK(E6),"",E6)</f>
        <v>13142</v>
      </c>
      <c r="H21" s="310">
        <f>IF(ISBLANK(D6),"",D6)</f>
        <v>14014</v>
      </c>
      <c r="K21" s="514">
        <f>A6</f>
        <v>2021</v>
      </c>
      <c r="L21" s="310">
        <f>IF(ISBLANK(L6),"",L6)</f>
        <v>1776</v>
      </c>
      <c r="M21" s="310">
        <f>IF(ISBLANK(K6),"",K6)</f>
        <v>1337</v>
      </c>
    </row>
    <row r="22" spans="1:15" x14ac:dyDescent="0.25">
      <c r="A22" s="481">
        <f>A8</f>
        <v>2023</v>
      </c>
      <c r="B22" s="311">
        <f>IF(ISBLANK(B8),"",B8)</f>
        <v>24176</v>
      </c>
      <c r="C22" s="373"/>
      <c r="D22" s="197"/>
      <c r="F22" s="486">
        <f>A7</f>
        <v>2022</v>
      </c>
      <c r="G22" s="479">
        <f t="shared" ref="G22:G23" si="5">IF(ISBLANK(E7),"",E7)</f>
        <v>13396</v>
      </c>
      <c r="H22" s="479">
        <f t="shared" ref="H22:H23" si="6">IF(ISBLANK(D7),"",D7)</f>
        <v>14116</v>
      </c>
      <c r="K22" s="486">
        <f>A7</f>
        <v>2022</v>
      </c>
      <c r="L22" s="479">
        <f>IF(ISBLANK(L7),"",L7)</f>
        <v>1458</v>
      </c>
      <c r="M22" s="479">
        <f>IF(ISBLANK(K7),"",K7)</f>
        <v>1126</v>
      </c>
    </row>
    <row r="23" spans="1:15" x14ac:dyDescent="0.25">
      <c r="B23" s="28"/>
      <c r="C23" s="197"/>
      <c r="D23" s="197"/>
      <c r="F23" s="481">
        <f>A8</f>
        <v>2023</v>
      </c>
      <c r="G23" s="311">
        <f t="shared" si="5"/>
        <v>13633</v>
      </c>
      <c r="H23" s="311">
        <f t="shared" si="6"/>
        <v>14159</v>
      </c>
      <c r="K23" s="481">
        <f>A8</f>
        <v>2023</v>
      </c>
      <c r="L23" s="311">
        <f>IF(ISBLANK(L8),"",L8)</f>
        <v>1289</v>
      </c>
      <c r="M23" s="311">
        <f>IF(ISBLANK(K8),"",K8)</f>
        <v>1088</v>
      </c>
    </row>
    <row r="24" spans="1:15" x14ac:dyDescent="0.25">
      <c r="A24" s="211"/>
      <c r="B24" s="197"/>
    </row>
    <row r="25" spans="1:15" x14ac:dyDescent="0.25">
      <c r="A25" s="505" t="s">
        <v>2632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A6</f>
        <v>2021</v>
      </c>
      <c r="B26" s="310">
        <f>IF(ISBLANK(B6),"",B6)</f>
        <v>24051</v>
      </c>
      <c r="C26" s="875"/>
      <c r="D26" s="875"/>
      <c r="F26" s="505" t="s">
        <v>2635</v>
      </c>
      <c r="I26" s="505"/>
      <c r="K26" s="505" t="s">
        <v>2637</v>
      </c>
      <c r="O26" s="505"/>
    </row>
    <row r="27" spans="1:15" x14ac:dyDescent="0.25">
      <c r="A27" s="486">
        <f>A7</f>
        <v>2022</v>
      </c>
      <c r="B27" s="479">
        <f>IF(ISBLANK(B7),"",B7)</f>
        <v>24131</v>
      </c>
      <c r="C27" s="373"/>
      <c r="D27" s="197"/>
      <c r="F27" s="478"/>
      <c r="G27" s="502" t="s">
        <v>531</v>
      </c>
      <c r="H27" s="502" t="s">
        <v>532</v>
      </c>
      <c r="K27" s="478"/>
      <c r="L27" s="502" t="s">
        <v>531</v>
      </c>
      <c r="M27" s="502" t="s">
        <v>532</v>
      </c>
      <c r="N27" s="211"/>
    </row>
    <row r="28" spans="1:15" x14ac:dyDescent="0.25">
      <c r="A28" s="481">
        <f>A8</f>
        <v>2023</v>
      </c>
      <c r="B28" s="311">
        <f>IF(ISBLANK(B8),"",B8)</f>
        <v>24176</v>
      </c>
      <c r="C28" s="373"/>
      <c r="D28" s="197"/>
      <c r="F28" s="514">
        <f>A6</f>
        <v>2021</v>
      </c>
      <c r="G28" s="310">
        <f>IF(ISBLANK(H6),"",H6)</f>
        <v>35.9</v>
      </c>
      <c r="H28" s="310">
        <f>IF(ISBLANK(G6),"",G6)</f>
        <v>40.700000000000003</v>
      </c>
      <c r="K28" s="514">
        <f>A6</f>
        <v>2021</v>
      </c>
      <c r="L28" s="310">
        <f>IF(ISBLANK(O6),"",O6)</f>
        <v>49</v>
      </c>
      <c r="M28" s="310">
        <f>IF(ISBLANK(N6),"",N6)</f>
        <v>39</v>
      </c>
    </row>
    <row r="29" spans="1:15" x14ac:dyDescent="0.25">
      <c r="B29" s="28"/>
      <c r="C29" s="197"/>
      <c r="D29" s="197"/>
      <c r="F29" s="486">
        <f>A7</f>
        <v>2022</v>
      </c>
      <c r="G29" s="479">
        <f t="shared" ref="G29:G30" si="7">IF(ISBLANK(H7),"",H7)</f>
        <v>36.9</v>
      </c>
      <c r="H29" s="479">
        <f t="shared" ref="H29:H30" si="8">IF(ISBLANK(G7),"",G7)</f>
        <v>41.6</v>
      </c>
      <c r="K29" s="486">
        <f>A7</f>
        <v>2022</v>
      </c>
      <c r="L29" s="479">
        <f t="shared" ref="L29:L30" si="9">IF(ISBLANK(O7),"",O7)</f>
        <v>40</v>
      </c>
      <c r="M29" s="479">
        <f t="shared" ref="M29:M30" si="10">IF(ISBLANK(N7),"",N7)</f>
        <v>33</v>
      </c>
    </row>
    <row r="30" spans="1:15" x14ac:dyDescent="0.25">
      <c r="F30" s="481">
        <f>A8</f>
        <v>2023</v>
      </c>
      <c r="G30" s="311">
        <f t="shared" si="7"/>
        <v>38</v>
      </c>
      <c r="H30" s="311">
        <f t="shared" si="8"/>
        <v>42.2</v>
      </c>
      <c r="K30" s="481">
        <f>A8</f>
        <v>2023</v>
      </c>
      <c r="L30" s="311">
        <f t="shared" si="9"/>
        <v>36</v>
      </c>
      <c r="M30" s="311">
        <f t="shared" si="10"/>
        <v>33</v>
      </c>
    </row>
    <row r="33" spans="6:15" x14ac:dyDescent="0.25">
      <c r="F33" s="505" t="s">
        <v>2636</v>
      </c>
      <c r="I33" s="159"/>
      <c r="K33" s="505" t="s">
        <v>2638</v>
      </c>
      <c r="O33" s="159"/>
    </row>
    <row r="34" spans="6:15" x14ac:dyDescent="0.25">
      <c r="F34" s="478"/>
      <c r="G34" s="502" t="s">
        <v>490</v>
      </c>
      <c r="H34" s="502" t="s">
        <v>491</v>
      </c>
      <c r="K34" s="478"/>
      <c r="L34" s="502" t="s">
        <v>490</v>
      </c>
      <c r="M34" s="502" t="s">
        <v>491</v>
      </c>
    </row>
    <row r="35" spans="6:15" x14ac:dyDescent="0.25">
      <c r="F35" s="514">
        <f>A6</f>
        <v>2021</v>
      </c>
      <c r="G35" s="310">
        <f>IF(ISBLANK(H6),"",H6)</f>
        <v>35.9</v>
      </c>
      <c r="H35" s="310">
        <f>IF(ISBLANK(G6),"",G6)</f>
        <v>40.700000000000003</v>
      </c>
      <c r="K35" s="514">
        <f>A6</f>
        <v>2021</v>
      </c>
      <c r="L35" s="310">
        <f>IF(ISBLANK(O6),"",O6)</f>
        <v>49</v>
      </c>
      <c r="M35" s="310">
        <f>IF(ISBLANK(N6),"",N6)</f>
        <v>39</v>
      </c>
    </row>
    <row r="36" spans="6:15" x14ac:dyDescent="0.25">
      <c r="F36" s="486">
        <f>A7</f>
        <v>2022</v>
      </c>
      <c r="G36" s="479">
        <f t="shared" ref="G36:G37" si="11">IF(ISBLANK(H7),"",H7)</f>
        <v>36.9</v>
      </c>
      <c r="H36" s="479">
        <f t="shared" ref="H36:H37" si="12">IF(ISBLANK(G7),"",G7)</f>
        <v>41.6</v>
      </c>
      <c r="K36" s="486">
        <f>A7</f>
        <v>2022</v>
      </c>
      <c r="L36" s="479">
        <f t="shared" ref="L36:L37" si="13">IF(ISBLANK(O7),"",O7)</f>
        <v>40</v>
      </c>
      <c r="M36" s="479">
        <f t="shared" ref="M36:M37" si="14">IF(ISBLANK(N7),"",N7)</f>
        <v>33</v>
      </c>
    </row>
    <row r="37" spans="6:15" x14ac:dyDescent="0.25">
      <c r="F37" s="481">
        <f>A8</f>
        <v>2023</v>
      </c>
      <c r="G37" s="311">
        <f t="shared" si="11"/>
        <v>38</v>
      </c>
      <c r="H37" s="311">
        <f t="shared" si="12"/>
        <v>42.2</v>
      </c>
      <c r="K37" s="481">
        <f>A8</f>
        <v>2023</v>
      </c>
      <c r="L37" s="311">
        <f t="shared" si="13"/>
        <v>36</v>
      </c>
      <c r="M37" s="311">
        <f t="shared" si="14"/>
        <v>33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10.5703125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1257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8" t="s">
        <v>4</v>
      </c>
      <c r="B4" s="1214" t="s">
        <v>155</v>
      </c>
      <c r="C4" s="1215"/>
      <c r="D4" s="1216"/>
      <c r="E4" s="1215" t="s">
        <v>156</v>
      </c>
      <c r="F4" s="1215"/>
      <c r="G4" s="1215"/>
      <c r="H4" s="1214" t="s">
        <v>157</v>
      </c>
      <c r="I4" s="1215"/>
      <c r="J4" s="1216"/>
      <c r="M4" s="52" t="s">
        <v>2407</v>
      </c>
    </row>
    <row r="5" spans="1:19" x14ac:dyDescent="0.25">
      <c r="A5" s="1199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2" t="s">
        <v>1460</v>
      </c>
      <c r="O5" s="932" t="s">
        <v>1461</v>
      </c>
      <c r="P5" s="80" t="s">
        <v>1462</v>
      </c>
    </row>
    <row r="6" spans="1:19" x14ac:dyDescent="0.25">
      <c r="A6" s="217">
        <v>2021</v>
      </c>
      <c r="B6" s="292">
        <v>17.3</v>
      </c>
      <c r="C6" s="35">
        <v>17.3</v>
      </c>
      <c r="D6" s="63">
        <v>17.2</v>
      </c>
      <c r="E6" s="35">
        <v>53.8</v>
      </c>
      <c r="F6" s="35">
        <v>49.8</v>
      </c>
      <c r="G6" s="35">
        <v>56.9</v>
      </c>
      <c r="H6" s="292">
        <v>28.9</v>
      </c>
      <c r="I6" s="35">
        <v>32.9</v>
      </c>
      <c r="J6" s="63">
        <v>25.9</v>
      </c>
      <c r="M6" s="127" t="s">
        <v>16</v>
      </c>
      <c r="N6" s="933">
        <f>IF(ISBLANK(B8),"",B8)</f>
        <v>18</v>
      </c>
      <c r="O6" s="933">
        <f>IF(ISBLANK(E8),"",E8)</f>
        <v>52</v>
      </c>
      <c r="P6" s="128">
        <f>IF(ISBLANK(H8),"",H8)</f>
        <v>30</v>
      </c>
    </row>
    <row r="7" spans="1:19" x14ac:dyDescent="0.25">
      <c r="A7" s="286">
        <v>2022</v>
      </c>
      <c r="B7" s="167">
        <v>17.8</v>
      </c>
      <c r="C7" s="94">
        <v>17.600000000000001</v>
      </c>
      <c r="D7" s="169">
        <v>18</v>
      </c>
      <c r="E7" s="94">
        <v>52.2</v>
      </c>
      <c r="F7" s="94">
        <v>48.4</v>
      </c>
      <c r="G7" s="94">
        <v>55.1</v>
      </c>
      <c r="H7" s="167">
        <v>30</v>
      </c>
      <c r="I7" s="94">
        <v>34</v>
      </c>
      <c r="J7" s="169">
        <v>26.9</v>
      </c>
    </row>
    <row r="8" spans="1:19" x14ac:dyDescent="0.25">
      <c r="A8" s="218">
        <v>2023</v>
      </c>
      <c r="B8" s="167">
        <v>18</v>
      </c>
      <c r="C8" s="94">
        <v>19.5</v>
      </c>
      <c r="D8" s="169">
        <v>16.8</v>
      </c>
      <c r="E8" s="94">
        <v>52</v>
      </c>
      <c r="F8" s="94">
        <v>48.6</v>
      </c>
      <c r="G8" s="94">
        <v>54.8</v>
      </c>
      <c r="H8" s="167">
        <v>30</v>
      </c>
      <c r="I8" s="94">
        <v>31.9</v>
      </c>
      <c r="J8" s="169">
        <v>28.4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2408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2" t="s">
        <v>1460</v>
      </c>
      <c r="O11" s="932" t="s">
        <v>1461</v>
      </c>
      <c r="P11" s="171" t="s">
        <v>1462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4">
        <f>IF(ISBLANK(D8),"",D8)</f>
        <v>16.8</v>
      </c>
      <c r="O12" s="934">
        <f>IF(ISBLANK(G8),"",G8)</f>
        <v>54.8</v>
      </c>
      <c r="P12" s="936">
        <f>IF(ISBLANK(J8),"",J8)</f>
        <v>28.4</v>
      </c>
      <c r="Q12" s="28"/>
      <c r="R12" s="28"/>
      <c r="S12" s="28"/>
    </row>
    <row r="13" spans="1:19" x14ac:dyDescent="0.25">
      <c r="M13" s="83" t="s">
        <v>127</v>
      </c>
      <c r="N13" s="935">
        <f>IF(ISBLANK(C8),"",C8)</f>
        <v>19.5</v>
      </c>
      <c r="O13" s="935">
        <f>IF(ISBLANK(F8),"",F8)</f>
        <v>48.6</v>
      </c>
      <c r="P13" s="937">
        <f>IF(ISBLANK(I8),"",I8)</f>
        <v>31.9</v>
      </c>
      <c r="Q13" s="28"/>
      <c r="R13" s="28"/>
      <c r="S13" s="28"/>
    </row>
    <row r="17" spans="13:19" x14ac:dyDescent="0.25">
      <c r="M17" s="204" t="s">
        <v>496</v>
      </c>
    </row>
    <row r="18" spans="13:19" x14ac:dyDescent="0.25">
      <c r="M18" s="52" t="s">
        <v>2409</v>
      </c>
    </row>
    <row r="19" spans="13:19" x14ac:dyDescent="0.25">
      <c r="M19" s="80"/>
      <c r="N19" s="932" t="s">
        <v>1463</v>
      </c>
      <c r="O19" s="932" t="s">
        <v>1464</v>
      </c>
      <c r="P19" s="171" t="s">
        <v>1465</v>
      </c>
    </row>
    <row r="20" spans="13:19" x14ac:dyDescent="0.25">
      <c r="M20" s="127" t="s">
        <v>497</v>
      </c>
      <c r="N20" s="933">
        <f>IF(ISBLANK(B8),"",B8)</f>
        <v>18</v>
      </c>
      <c r="O20" s="933">
        <f>IF(ISBLANK(E8),"",E8)</f>
        <v>52</v>
      </c>
      <c r="P20" s="938">
        <f>IF(ISBLANK(H8),"",H8)</f>
        <v>30</v>
      </c>
    </row>
    <row r="22" spans="13:19" x14ac:dyDescent="0.25">
      <c r="M22" s="52" t="s">
        <v>2410</v>
      </c>
    </row>
    <row r="23" spans="13:19" x14ac:dyDescent="0.25">
      <c r="M23" s="80"/>
      <c r="N23" s="939" t="s">
        <v>1463</v>
      </c>
      <c r="O23" s="939" t="s">
        <v>1464</v>
      </c>
      <c r="P23" s="940" t="s">
        <v>1465</v>
      </c>
    </row>
    <row r="24" spans="13:19" x14ac:dyDescent="0.25">
      <c r="M24" s="100" t="s">
        <v>487</v>
      </c>
      <c r="N24" s="934">
        <f>IF(ISBLANK(D8),"",D8)</f>
        <v>16.8</v>
      </c>
      <c r="O24" s="934">
        <f>IF(ISBLANK(G8),"",G8)</f>
        <v>54.8</v>
      </c>
      <c r="P24" s="936">
        <f>IF(ISBLANK(J8),"",J8)</f>
        <v>28.4</v>
      </c>
      <c r="Q24" s="28"/>
      <c r="R24" s="28"/>
      <c r="S24" s="28"/>
    </row>
    <row r="25" spans="13:19" x14ac:dyDescent="0.25">
      <c r="M25" s="83" t="s">
        <v>488</v>
      </c>
      <c r="N25" s="935">
        <f>IF(ISBLANK(C8),"",C8)</f>
        <v>19.5</v>
      </c>
      <c r="O25" s="935">
        <f>IF(ISBLANK(F8),"",F8)</f>
        <v>48.6</v>
      </c>
      <c r="P25" s="937">
        <f>IF(ISBLANK(I8),"",I8)</f>
        <v>31.9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3927358</v>
      </c>
      <c r="C4" s="616">
        <v>2022</v>
      </c>
      <c r="D4" s="929" t="s">
        <v>1330</v>
      </c>
      <c r="E4" s="895" t="s">
        <v>5</v>
      </c>
    </row>
    <row r="5" spans="1:5" x14ac:dyDescent="0.25">
      <c r="A5" s="66" t="s">
        <v>160</v>
      </c>
      <c r="B5" s="690">
        <v>55890</v>
      </c>
      <c r="C5" s="690">
        <v>2022</v>
      </c>
      <c r="D5" s="910" t="s">
        <v>1330</v>
      </c>
      <c r="E5" s="898" t="s">
        <v>5</v>
      </c>
    </row>
    <row r="6" spans="1:5" x14ac:dyDescent="0.25">
      <c r="A6" s="66" t="s">
        <v>161</v>
      </c>
      <c r="B6" s="690">
        <v>3947978</v>
      </c>
      <c r="C6" s="690">
        <v>2022</v>
      </c>
      <c r="D6" s="910" t="s">
        <v>1330</v>
      </c>
      <c r="E6" s="898" t="s">
        <v>5</v>
      </c>
    </row>
    <row r="7" spans="1:5" x14ac:dyDescent="0.25">
      <c r="A7" s="66" t="s">
        <v>162</v>
      </c>
      <c r="B7" s="690">
        <v>56183</v>
      </c>
      <c r="C7" s="690">
        <v>2022</v>
      </c>
      <c r="D7" s="910" t="s">
        <v>1330</v>
      </c>
      <c r="E7" s="898" t="s">
        <v>5</v>
      </c>
    </row>
    <row r="8" spans="1:5" x14ac:dyDescent="0.25">
      <c r="A8" s="66" t="s">
        <v>163</v>
      </c>
      <c r="B8" s="690">
        <v>17706425</v>
      </c>
      <c r="C8" s="690">
        <v>2022</v>
      </c>
      <c r="D8" s="910" t="s">
        <v>1331</v>
      </c>
      <c r="E8" s="898" t="s">
        <v>5</v>
      </c>
    </row>
    <row r="9" spans="1:5" x14ac:dyDescent="0.25">
      <c r="A9" s="66" t="s">
        <v>164</v>
      </c>
      <c r="B9" s="690">
        <v>251977</v>
      </c>
      <c r="C9" s="690">
        <v>2022</v>
      </c>
      <c r="D9" s="910" t="s">
        <v>1331</v>
      </c>
      <c r="E9" s="898" t="s">
        <v>5</v>
      </c>
    </row>
    <row r="10" spans="1:5" x14ac:dyDescent="0.25">
      <c r="A10" s="66" t="s">
        <v>165</v>
      </c>
      <c r="B10" s="690">
        <v>888</v>
      </c>
      <c r="C10" s="690">
        <v>2023</v>
      </c>
      <c r="D10" s="910" t="s">
        <v>1332</v>
      </c>
      <c r="E10" s="898" t="s">
        <v>5</v>
      </c>
    </row>
    <row r="11" spans="1:5" x14ac:dyDescent="0.25">
      <c r="A11" s="66" t="s">
        <v>561</v>
      </c>
      <c r="B11" s="690">
        <v>48</v>
      </c>
      <c r="C11" s="690">
        <v>2023</v>
      </c>
      <c r="D11" s="910" t="s">
        <v>1332</v>
      </c>
      <c r="E11" s="898" t="s">
        <v>5</v>
      </c>
    </row>
    <row r="12" spans="1:5" x14ac:dyDescent="0.25">
      <c r="A12" s="66" t="s">
        <v>562</v>
      </c>
      <c r="B12" s="690">
        <v>40</v>
      </c>
      <c r="C12" s="690">
        <v>2023</v>
      </c>
      <c r="D12" s="910" t="s">
        <v>1332</v>
      </c>
      <c r="E12" s="898" t="s">
        <v>5</v>
      </c>
    </row>
    <row r="13" spans="1:5" x14ac:dyDescent="0.25">
      <c r="A13" s="66" t="s">
        <v>166</v>
      </c>
      <c r="B13" s="690">
        <v>3707</v>
      </c>
      <c r="C13" s="690">
        <v>2023</v>
      </c>
      <c r="D13" s="910" t="s">
        <v>1332</v>
      </c>
      <c r="E13" s="898" t="s">
        <v>5</v>
      </c>
    </row>
    <row r="14" spans="1:5" x14ac:dyDescent="0.25">
      <c r="A14" s="726" t="s">
        <v>563</v>
      </c>
      <c r="B14" s="1001">
        <v>238</v>
      </c>
      <c r="C14" s="1001">
        <v>2023</v>
      </c>
      <c r="D14" s="930" t="s">
        <v>1332</v>
      </c>
      <c r="E14" s="898" t="s">
        <v>5</v>
      </c>
    </row>
    <row r="15" spans="1:5" x14ac:dyDescent="0.25">
      <c r="A15" s="66" t="s">
        <v>564</v>
      </c>
      <c r="B15" s="1001">
        <v>471</v>
      </c>
      <c r="C15" s="1001">
        <v>2023</v>
      </c>
      <c r="D15" s="930" t="s">
        <v>1332</v>
      </c>
      <c r="E15" s="898" t="s">
        <v>5</v>
      </c>
    </row>
    <row r="16" spans="1:5" x14ac:dyDescent="0.25">
      <c r="A16" s="727" t="s">
        <v>167</v>
      </c>
      <c r="B16" s="691">
        <v>1215935</v>
      </c>
      <c r="C16" s="691">
        <v>2022</v>
      </c>
      <c r="D16" s="931" t="s">
        <v>1333</v>
      </c>
      <c r="E16" s="897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57.3</v>
      </c>
      <c r="E20" s="600">
        <v>55.3</v>
      </c>
      <c r="F20" s="600">
        <v>53.6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14.1</v>
      </c>
      <c r="E21" s="751">
        <v>14.4</v>
      </c>
      <c r="F21" s="751">
        <v>14.7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3.4</v>
      </c>
      <c r="E22" s="752">
        <v>0.8</v>
      </c>
      <c r="F22" s="752">
        <v>0.7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1396</v>
      </c>
      <c r="B25" s="733">
        <f>F20</f>
        <v>53.6</v>
      </c>
      <c r="C25" s="29" t="s">
        <v>493</v>
      </c>
      <c r="I25" s="211"/>
      <c r="J25" s="211"/>
      <c r="K25" s="211"/>
    </row>
    <row r="26" spans="1:11" x14ac:dyDescent="0.25">
      <c r="A26" s="698" t="s">
        <v>1397</v>
      </c>
      <c r="B26" s="734">
        <f>F21</f>
        <v>14.7</v>
      </c>
      <c r="I26" s="211"/>
      <c r="J26" s="211"/>
      <c r="K26" s="211"/>
    </row>
    <row r="27" spans="1:11" x14ac:dyDescent="0.25">
      <c r="A27" s="698" t="s">
        <v>1398</v>
      </c>
      <c r="B27" s="734">
        <f>F22</f>
        <v>0.7</v>
      </c>
      <c r="I27" s="211"/>
      <c r="J27" s="211"/>
      <c r="K27" s="211"/>
    </row>
    <row r="28" spans="1:11" x14ac:dyDescent="0.25">
      <c r="A28" s="699" t="s">
        <v>1399</v>
      </c>
      <c r="B28" s="732">
        <f>100-(B25+B26+B27)</f>
        <v>31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1400</v>
      </c>
      <c r="B30" s="733">
        <f>F20</f>
        <v>53.6</v>
      </c>
      <c r="C30" s="204" t="s">
        <v>492</v>
      </c>
    </row>
    <row r="31" spans="1:11" x14ac:dyDescent="0.25">
      <c r="A31" s="698" t="s">
        <v>1401</v>
      </c>
      <c r="B31" s="734">
        <f>F21</f>
        <v>14.7</v>
      </c>
    </row>
    <row r="32" spans="1:11" x14ac:dyDescent="0.25">
      <c r="A32" s="698" t="s">
        <v>1402</v>
      </c>
      <c r="B32" s="734">
        <f>F22</f>
        <v>0.7</v>
      </c>
    </row>
    <row r="33" spans="1:2" x14ac:dyDescent="0.25">
      <c r="A33" s="699" t="s">
        <v>1403</v>
      </c>
      <c r="B33" s="732">
        <f>100-(B30+B31+B32)</f>
        <v>31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1057</v>
      </c>
      <c r="G2" s="505" t="s">
        <v>2527</v>
      </c>
    </row>
    <row r="3" spans="1:9" x14ac:dyDescent="0.25">
      <c r="A3" s="31"/>
      <c r="B3" s="42" t="s">
        <v>1058</v>
      </c>
      <c r="C3" s="42" t="s">
        <v>573</v>
      </c>
      <c r="D3" s="42" t="s">
        <v>574</v>
      </c>
      <c r="G3" s="31"/>
      <c r="H3" s="31" t="s">
        <v>573</v>
      </c>
      <c r="I3" s="31" t="s">
        <v>574</v>
      </c>
    </row>
    <row r="4" spans="1:9" x14ac:dyDescent="0.25">
      <c r="A4" s="217">
        <v>2021</v>
      </c>
      <c r="B4" s="71">
        <v>847</v>
      </c>
      <c r="C4" s="71">
        <v>35</v>
      </c>
      <c r="D4" s="71">
        <v>44</v>
      </c>
      <c r="G4" s="217">
        <f>A4</f>
        <v>2021</v>
      </c>
      <c r="H4" s="289">
        <f>IF(ISBLANK(C4),"",C4)</f>
        <v>35</v>
      </c>
      <c r="I4" s="289">
        <f>IF(ISBLANK(D4),"",D4)</f>
        <v>44</v>
      </c>
    </row>
    <row r="5" spans="1:9" x14ac:dyDescent="0.25">
      <c r="A5" s="286">
        <v>2022</v>
      </c>
      <c r="B5" s="214">
        <v>908</v>
      </c>
      <c r="C5" s="214">
        <v>42</v>
      </c>
      <c r="D5" s="214">
        <v>44</v>
      </c>
      <c r="G5" s="286">
        <f t="shared" ref="G5:G6" si="0">A5</f>
        <v>2022</v>
      </c>
      <c r="H5" s="290">
        <f t="shared" ref="H5:H6" si="1">IF(ISBLANK(C5),"",C5)</f>
        <v>42</v>
      </c>
      <c r="I5" s="290">
        <f t="shared" ref="I5:I6" si="2">IF(ISBLANK(D5),"",D5)</f>
        <v>44</v>
      </c>
    </row>
    <row r="6" spans="1:9" x14ac:dyDescent="0.25">
      <c r="A6" s="218">
        <v>2023</v>
      </c>
      <c r="B6" s="168">
        <v>888</v>
      </c>
      <c r="C6" s="168">
        <v>48</v>
      </c>
      <c r="D6" s="168">
        <v>40</v>
      </c>
      <c r="G6" s="219">
        <f t="shared" si="0"/>
        <v>2023</v>
      </c>
      <c r="H6" s="291">
        <f t="shared" si="1"/>
        <v>48</v>
      </c>
      <c r="I6" s="291">
        <f t="shared" si="2"/>
        <v>40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2528</v>
      </c>
    </row>
    <row r="11" spans="1:9" x14ac:dyDescent="0.25">
      <c r="G11" s="31"/>
      <c r="H11" s="31" t="s">
        <v>575</v>
      </c>
      <c r="I11" s="31" t="s">
        <v>692</v>
      </c>
    </row>
    <row r="12" spans="1:9" x14ac:dyDescent="0.25">
      <c r="G12" s="217">
        <f>A4</f>
        <v>2021</v>
      </c>
      <c r="H12" s="289">
        <f>IF(ISBLANK(C4),"",C4)</f>
        <v>35</v>
      </c>
      <c r="I12" s="289">
        <f>IF(ISBLANK(D4),"",D4)</f>
        <v>44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42</v>
      </c>
      <c r="I13" s="290">
        <f t="shared" si="4"/>
        <v>44</v>
      </c>
    </row>
    <row r="14" spans="1:9" x14ac:dyDescent="0.25">
      <c r="G14" s="219">
        <f t="shared" si="3"/>
        <v>2023</v>
      </c>
      <c r="H14" s="291">
        <f t="shared" ref="H14:I14" si="5">IF(ISBLANK(C6),"",C6)</f>
        <v>48</v>
      </c>
      <c r="I14" s="291">
        <f t="shared" si="5"/>
        <v>40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1059</v>
      </c>
      <c r="G21" s="505" t="s">
        <v>2529</v>
      </c>
    </row>
    <row r="22" spans="1:13" x14ac:dyDescent="0.25">
      <c r="A22" s="31"/>
      <c r="B22" s="42" t="s">
        <v>1060</v>
      </c>
      <c r="C22" s="42" t="s">
        <v>576</v>
      </c>
      <c r="D22" s="42" t="s">
        <v>577</v>
      </c>
      <c r="G22" s="31"/>
      <c r="H22" s="31" t="s">
        <v>576</v>
      </c>
      <c r="I22" s="31" t="s">
        <v>577</v>
      </c>
    </row>
    <row r="23" spans="1:13" x14ac:dyDescent="0.25">
      <c r="A23" s="217">
        <v>2021</v>
      </c>
      <c r="B23" s="71">
        <v>3089</v>
      </c>
      <c r="C23" s="71">
        <v>229</v>
      </c>
      <c r="D23" s="71">
        <v>345</v>
      </c>
      <c r="G23" s="217">
        <f>A23</f>
        <v>2021</v>
      </c>
      <c r="H23" s="289">
        <f>IF(ISBLANK(C23),"",C23)</f>
        <v>229</v>
      </c>
      <c r="I23" s="289">
        <f>IF(ISBLANK(D23),"",D23)</f>
        <v>345</v>
      </c>
    </row>
    <row r="24" spans="1:13" x14ac:dyDescent="0.25">
      <c r="A24" s="286">
        <v>2022</v>
      </c>
      <c r="B24" s="214">
        <v>3175</v>
      </c>
      <c r="C24" s="214">
        <v>260</v>
      </c>
      <c r="D24" s="214">
        <v>361</v>
      </c>
      <c r="G24" s="286">
        <f t="shared" ref="G24:G25" si="6">A24</f>
        <v>2022</v>
      </c>
      <c r="H24" s="290">
        <f t="shared" ref="H24:H25" si="7">IF(ISBLANK(C24),"",C24)</f>
        <v>260</v>
      </c>
      <c r="I24" s="290">
        <f t="shared" ref="I24:I25" si="8">IF(ISBLANK(D24),"",D24)</f>
        <v>361</v>
      </c>
    </row>
    <row r="25" spans="1:13" x14ac:dyDescent="0.25">
      <c r="A25" s="218">
        <v>2023</v>
      </c>
      <c r="B25" s="168">
        <v>3707</v>
      </c>
      <c r="C25" s="168">
        <v>238</v>
      </c>
      <c r="D25" s="168">
        <v>471</v>
      </c>
      <c r="G25" s="219">
        <f t="shared" si="6"/>
        <v>2023</v>
      </c>
      <c r="H25" s="291">
        <f t="shared" si="7"/>
        <v>238</v>
      </c>
      <c r="I25" s="291">
        <f t="shared" si="8"/>
        <v>471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2530</v>
      </c>
    </row>
    <row r="30" spans="1:13" x14ac:dyDescent="0.25">
      <c r="G30" s="31"/>
      <c r="H30" s="31" t="s">
        <v>575</v>
      </c>
      <c r="I30" s="31" t="s">
        <v>692</v>
      </c>
    </row>
    <row r="31" spans="1:13" x14ac:dyDescent="0.25">
      <c r="G31" s="217">
        <f>A23</f>
        <v>2021</v>
      </c>
      <c r="H31" s="289">
        <f>IF(ISBLANK(C23),"",C23)</f>
        <v>229</v>
      </c>
      <c r="I31" s="289">
        <f>IF(ISBLANK(D23),"",D23)</f>
        <v>345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260</v>
      </c>
      <c r="I32" s="290">
        <f t="shared" si="10"/>
        <v>361</v>
      </c>
    </row>
    <row r="33" spans="7:9" x14ac:dyDescent="0.25">
      <c r="G33" s="219">
        <f t="shared" si="9"/>
        <v>2023</v>
      </c>
      <c r="H33" s="291">
        <f t="shared" ref="H33:I33" si="11">IF(ISBLANK(C25),"",C25)</f>
        <v>238</v>
      </c>
      <c r="I33" s="291">
        <f t="shared" si="11"/>
        <v>471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1178</v>
      </c>
      <c r="C3" s="533" t="s">
        <v>1177</v>
      </c>
      <c r="D3" s="523" t="s">
        <v>1176</v>
      </c>
      <c r="E3" s="533" t="s">
        <v>1175</v>
      </c>
      <c r="F3" s="532" t="s">
        <v>1179</v>
      </c>
      <c r="G3" s="117" t="s">
        <v>1174</v>
      </c>
      <c r="H3" s="534" t="s">
        <v>1173</v>
      </c>
      <c r="I3" s="535" t="s">
        <v>1172</v>
      </c>
    </row>
    <row r="4" spans="1:9" x14ac:dyDescent="0.25">
      <c r="A4" s="586">
        <v>2020</v>
      </c>
      <c r="B4" s="1037">
        <v>7488104</v>
      </c>
      <c r="C4" s="1038">
        <v>103863</v>
      </c>
      <c r="D4" s="110">
        <v>1841039</v>
      </c>
      <c r="E4" s="70">
        <v>25536</v>
      </c>
      <c r="F4" s="1037">
        <v>449606</v>
      </c>
      <c r="G4" s="70">
        <v>6236</v>
      </c>
      <c r="H4" s="1039">
        <v>13072179</v>
      </c>
      <c r="I4" s="1038">
        <v>181316</v>
      </c>
    </row>
    <row r="5" spans="1:9" x14ac:dyDescent="0.25">
      <c r="A5" s="587">
        <v>2021</v>
      </c>
      <c r="B5" s="1040">
        <v>9130865</v>
      </c>
      <c r="C5" s="1041">
        <v>128533</v>
      </c>
      <c r="D5" s="160">
        <v>2374346</v>
      </c>
      <c r="E5" s="212">
        <v>33423</v>
      </c>
      <c r="F5" s="1040">
        <v>127860</v>
      </c>
      <c r="G5" s="212">
        <v>1800</v>
      </c>
      <c r="H5" s="1042">
        <v>16500952</v>
      </c>
      <c r="I5" s="1041">
        <v>232280</v>
      </c>
    </row>
    <row r="6" spans="1:9" x14ac:dyDescent="0.25">
      <c r="A6" s="588">
        <v>2022</v>
      </c>
      <c r="B6" s="1043">
        <v>9497171</v>
      </c>
      <c r="C6" s="1044">
        <v>135153</v>
      </c>
      <c r="D6" s="169">
        <v>2605301</v>
      </c>
      <c r="E6" s="167">
        <v>37076</v>
      </c>
      <c r="F6" s="1043">
        <v>132215</v>
      </c>
      <c r="G6" s="167">
        <v>1882</v>
      </c>
      <c r="H6" s="1045">
        <v>17706425</v>
      </c>
      <c r="I6" s="1044">
        <v>251977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1167</v>
      </c>
      <c r="C3" s="530" t="s">
        <v>1168</v>
      </c>
      <c r="D3" s="531" t="s">
        <v>1169</v>
      </c>
      <c r="E3" s="530" t="s">
        <v>1170</v>
      </c>
      <c r="F3" s="531" t="s">
        <v>1171</v>
      </c>
    </row>
    <row r="4" spans="1:6" x14ac:dyDescent="0.25">
      <c r="A4" s="358">
        <v>2020</v>
      </c>
      <c r="B4" s="1039">
        <v>537912</v>
      </c>
      <c r="C4" s="1037">
        <v>2907806</v>
      </c>
      <c r="D4" s="1038">
        <v>40332</v>
      </c>
      <c r="E4" s="1037">
        <v>3083233</v>
      </c>
      <c r="F4" s="1038">
        <v>42766</v>
      </c>
    </row>
    <row r="5" spans="1:6" x14ac:dyDescent="0.25">
      <c r="A5" s="480">
        <v>2021</v>
      </c>
      <c r="B5" s="1042">
        <v>684337</v>
      </c>
      <c r="C5" s="1040">
        <v>3390682</v>
      </c>
      <c r="D5" s="1041">
        <v>47730</v>
      </c>
      <c r="E5" s="1040">
        <v>3227142</v>
      </c>
      <c r="F5" s="1041">
        <v>45428</v>
      </c>
    </row>
    <row r="6" spans="1:6" ht="15.75" thickBot="1" x14ac:dyDescent="0.3">
      <c r="A6" s="958">
        <v>2022</v>
      </c>
      <c r="B6" s="1046">
        <v>1215935</v>
      </c>
      <c r="C6" s="1047">
        <v>3927358</v>
      </c>
      <c r="D6" s="1048">
        <v>55890</v>
      </c>
      <c r="E6" s="1047">
        <v>3947978</v>
      </c>
      <c r="F6" s="1048">
        <v>56183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4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57" t="str">
        <f>'DEM1'!B2</f>
        <v>Град Ужице</v>
      </c>
      <c r="B15" s="1157"/>
      <c r="C15" s="1157"/>
      <c r="D15" s="1157"/>
      <c r="E15" s="1157"/>
      <c r="F15" s="1157"/>
      <c r="G15" s="1157"/>
      <c r="H15" s="1157"/>
      <c r="I15" s="1157"/>
      <c r="J15" s="1157"/>
      <c r="K15" s="1157"/>
      <c r="L15" s="314"/>
    </row>
    <row r="16" spans="1:26" s="18" customFormat="1" ht="59.25" customHeight="1" x14ac:dyDescent="0.25">
      <c r="A16" s="1158"/>
      <c r="B16" s="1158"/>
      <c r="C16" s="1158"/>
      <c r="D16" s="1158"/>
      <c r="E16" s="1158"/>
      <c r="F16" s="1158"/>
      <c r="G16" s="1158"/>
      <c r="H16" s="1158"/>
      <c r="I16" s="1158"/>
      <c r="J16" s="1158"/>
      <c r="K16" s="1158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1"/>
      <c r="B19" s="841"/>
      <c r="C19" s="841"/>
      <c r="D19" s="841"/>
      <c r="E19" s="841"/>
      <c r="F19" s="841"/>
      <c r="G19" s="841"/>
      <c r="H19" s="841"/>
      <c r="I19" s="841"/>
      <c r="J19" s="841"/>
      <c r="K19" s="841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1"/>
      <c r="B20" s="841"/>
      <c r="C20" s="841"/>
      <c r="D20" s="841"/>
      <c r="E20" s="841"/>
      <c r="F20" s="841"/>
      <c r="G20" s="841"/>
      <c r="H20" s="841"/>
      <c r="I20" s="841"/>
      <c r="J20" s="841"/>
      <c r="K20" s="841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1"/>
      <c r="B21" s="841"/>
      <c r="C21" s="841"/>
      <c r="D21" s="841"/>
      <c r="E21" s="841"/>
      <c r="F21" s="841"/>
      <c r="G21" s="841"/>
      <c r="H21" s="841"/>
      <c r="I21" s="841"/>
      <c r="J21" s="841"/>
      <c r="K21" s="841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1"/>
      <c r="B22" s="841"/>
      <c r="C22" s="841"/>
      <c r="D22" s="841"/>
      <c r="E22" s="841"/>
      <c r="F22" s="841"/>
      <c r="G22" s="841"/>
      <c r="H22" s="841"/>
      <c r="I22" s="841"/>
      <c r="J22" s="841"/>
      <c r="K22" s="841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1"/>
      <c r="B23" s="841"/>
      <c r="C23" s="841"/>
      <c r="D23" s="841"/>
      <c r="E23" s="841"/>
      <c r="F23" s="841"/>
      <c r="G23" s="841"/>
      <c r="H23" s="841"/>
      <c r="I23" s="841"/>
      <c r="J23" s="841"/>
      <c r="K23" s="841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39"/>
      <c r="B26" s="839"/>
      <c r="C26" s="839"/>
      <c r="D26" s="839"/>
      <c r="E26" s="839"/>
      <c r="F26" s="839"/>
      <c r="G26" s="839"/>
      <c r="H26" s="839"/>
      <c r="I26" s="839"/>
      <c r="J26" s="839"/>
      <c r="K26" s="839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1"/>
      <c r="B27" s="841"/>
      <c r="C27" s="841"/>
      <c r="D27" s="841"/>
      <c r="E27" s="841"/>
      <c r="F27" s="841"/>
      <c r="G27" s="841"/>
      <c r="H27" s="841"/>
      <c r="I27" s="841"/>
      <c r="J27" s="841"/>
      <c r="K27" s="841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1"/>
      <c r="B28" s="841"/>
      <c r="C28" s="841"/>
      <c r="D28" s="841"/>
      <c r="E28" s="841"/>
      <c r="F28" s="841"/>
      <c r="G28" s="841"/>
      <c r="H28" s="841"/>
      <c r="I28" s="841"/>
      <c r="J28" s="841"/>
      <c r="K28" s="841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39"/>
      <c r="B29" s="839"/>
      <c r="C29" s="839"/>
      <c r="D29" s="839"/>
      <c r="E29" s="839"/>
      <c r="F29" s="839"/>
      <c r="G29" s="839"/>
      <c r="H29" s="839"/>
      <c r="I29" s="839"/>
      <c r="J29" s="839"/>
      <c r="K29" s="839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39"/>
      <c r="B30" s="839"/>
      <c r="C30" s="839"/>
      <c r="D30" s="839"/>
      <c r="E30" s="839"/>
      <c r="F30" s="839"/>
      <c r="G30" s="839"/>
      <c r="H30" s="839"/>
      <c r="I30" s="839"/>
      <c r="J30" s="839"/>
      <c r="K30" s="839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39"/>
      <c r="B31" s="839"/>
      <c r="C31" s="839"/>
      <c r="D31" s="839"/>
      <c r="E31" s="839"/>
      <c r="F31" s="839"/>
      <c r="G31" s="839"/>
      <c r="H31" s="839"/>
      <c r="I31" s="839"/>
      <c r="J31" s="839"/>
      <c r="K31" s="839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39"/>
      <c r="B32" s="839"/>
      <c r="C32" s="839"/>
      <c r="D32" s="839"/>
      <c r="E32" s="839"/>
      <c r="F32" s="839"/>
      <c r="G32" s="839"/>
      <c r="H32" s="839"/>
      <c r="I32" s="839"/>
      <c r="J32" s="839"/>
      <c r="K32" s="839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3" t="s">
        <v>2627</v>
      </c>
      <c r="B33" s="1143"/>
      <c r="C33" s="1143"/>
      <c r="D33" s="1143"/>
      <c r="E33" s="1143"/>
      <c r="F33" s="1143"/>
      <c r="G33" s="1143"/>
      <c r="H33" s="1143"/>
      <c r="I33" s="1143"/>
      <c r="J33" s="1143"/>
      <c r="K33" s="114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966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5" t="s">
        <v>1494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1" t="s">
        <v>1388</v>
      </c>
      <c r="B40" s="548">
        <f>IF(ISBLANK('DEM1'!B7),"-",'DEM1'!B7)</f>
        <v>667</v>
      </c>
      <c r="C40" s="792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1271</v>
      </c>
      <c r="B41" s="317">
        <f>IF(ISBLANK('DEM1'!B8),"-",'DEM1'!B8)</f>
        <v>41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2823</v>
      </c>
      <c r="B42" s="317">
        <f>IF(ISBLANK('DEM1'!B9),"-",'DEM1'!B9)</f>
        <v>69435</v>
      </c>
      <c r="C42" s="318" t="str">
        <f>IF(LEN('DEM1'!C9)&gt;0,"(" &amp; 'DEM1'!C9 &amp; ")", "-")</f>
        <v>(2023)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2813</v>
      </c>
      <c r="B43" s="345">
        <f>IF(ISBLANK('DEM1'!B10),"-",'DEM1'!B10)</f>
        <v>104</v>
      </c>
      <c r="C43" s="346" t="str">
        <f>IF(LEN('DEM1'!C10)&gt;0,"(" &amp; 'DEM1'!C10 &amp; ")", "-")</f>
        <v>(2023)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1272</v>
      </c>
      <c r="B44" s="348">
        <f>IF(ISBLANK('DEM1'!B11),"-",'DEM1'!B11)</f>
        <v>8.1999999999999993</v>
      </c>
      <c r="C44" s="349" t="str">
        <f>IF(LEN('DEM1'!C11)&gt;0,"(" &amp; 'DEM1'!C11 &amp; ")", "-")</f>
        <v>(2023)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1275</v>
      </c>
      <c r="B45" s="317">
        <f>IF(ISBLANK('DEM1'!B12),"-",'DEM1'!B12)</f>
        <v>14</v>
      </c>
      <c r="C45" s="318" t="str">
        <f>IF(LEN('DEM1'!C12)&gt;0,"(" &amp; 'DEM1'!C12 &amp; ")", "-")</f>
        <v>(2023)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1273</v>
      </c>
      <c r="B46" s="345">
        <f>IF(ISBLANK('DEM1'!B13),"-",'DEM1'!B13)</f>
        <v>-5.8</v>
      </c>
      <c r="C46" s="346" t="str">
        <f>IF(LEN('DEM1'!C13)&gt;0,"(" &amp; 'DEM1'!C13 &amp; ")", "-")</f>
        <v>(2023)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1274</v>
      </c>
      <c r="B47" s="317">
        <f>IF(ISBLANK('DEM1'!B14),"-",'DEM1'!B14)</f>
        <v>76.13</v>
      </c>
      <c r="C47" s="318" t="str">
        <f>IF(LEN('DEM1'!C14)&gt;0,"(" &amp; 'DEM1'!C14 &amp; ")", "-")</f>
        <v>(2023)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2814</v>
      </c>
      <c r="B48" s="317">
        <f>IF(ISBLANK('DEM1'!B15),"-",'DEM1'!B15)</f>
        <v>45.3</v>
      </c>
      <c r="C48" s="318" t="str">
        <f>IF(LEN('DEM1'!C15)&gt;0,"(" &amp; 'DEM1'!C15 &amp; ")", "-")</f>
        <v>(2023)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2815</v>
      </c>
      <c r="B49" s="317">
        <f>IF(ISBLANK('DEM1'!B16),"-",'DEM1'!B16)</f>
        <v>167.9</v>
      </c>
      <c r="C49" s="318" t="str">
        <f>IF(LEN('DEM1'!C16)&gt;0,"(" &amp; 'DEM1'!C16 &amp; ")", "-")</f>
        <v>(2023)</v>
      </c>
      <c r="D49" s="150"/>
      <c r="E49" s="314"/>
      <c r="F49" s="314"/>
    </row>
    <row r="50" spans="1:26" ht="24.95" customHeight="1" x14ac:dyDescent="0.2">
      <c r="A50" s="343" t="s">
        <v>2810</v>
      </c>
      <c r="B50" s="351">
        <f>IF(ISBLANK('DEM6'!L34),"-",'DEM6'!L34)</f>
        <v>2.4900000000000002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2811</v>
      </c>
      <c r="B51" s="348">
        <f>IF(ISBLANK('DEM7'!B4),"-",'DEM7'!B4)</f>
        <v>66663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3" t="s">
        <v>2812</v>
      </c>
      <c r="B52" s="463">
        <f>IF(ISBLANK('DEM7'!B5),"-",'DEM7'!B5)</f>
        <v>71866</v>
      </c>
      <c r="C52" s="794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Y58" s="11"/>
      <c r="Z58" s="15"/>
    </row>
    <row r="59" spans="1:26" ht="24.95" customHeight="1" x14ac:dyDescent="0.25">
      <c r="A59" s="16"/>
      <c r="B59" s="26"/>
      <c r="C59" s="27"/>
      <c r="D59" s="27"/>
      <c r="E59" s="314"/>
      <c r="F59" s="314"/>
      <c r="G59" s="314"/>
      <c r="H59" s="314"/>
      <c r="I59" s="314"/>
      <c r="J59" s="314"/>
      <c r="K59" s="314"/>
      <c r="Y59" s="11"/>
      <c r="Z59" s="15"/>
    </row>
    <row r="60" spans="1:26" ht="24.95" customHeight="1" x14ac:dyDescent="0.3">
      <c r="A60" s="388" t="s">
        <v>2824</v>
      </c>
      <c r="B60" s="388"/>
      <c r="C60" s="388"/>
      <c r="D60" s="388"/>
      <c r="E60" s="388"/>
      <c r="F60" s="388"/>
      <c r="G60" s="418"/>
      <c r="H60" s="314"/>
      <c r="I60" s="314"/>
      <c r="J60" s="314"/>
      <c r="K60" s="314"/>
      <c r="Y60" s="11"/>
      <c r="Z60" s="15"/>
    </row>
    <row r="61" spans="1:26" ht="12" customHeight="1" x14ac:dyDescent="0.25">
      <c r="A61" s="211"/>
      <c r="B61" s="1159">
        <f>'DEM2'!A7</f>
        <v>2022</v>
      </c>
      <c r="C61" s="1159"/>
      <c r="D61" s="389"/>
      <c r="E61" s="1159">
        <f>'DEM2'!A8</f>
        <v>2023</v>
      </c>
      <c r="F61" s="1159"/>
      <c r="G61" s="314"/>
      <c r="H61" s="314"/>
      <c r="I61" s="314"/>
      <c r="J61" s="314"/>
      <c r="K61" s="314"/>
      <c r="Y61" s="11"/>
      <c r="Z61" s="15"/>
    </row>
    <row r="62" spans="1:26" ht="18" customHeight="1" x14ac:dyDescent="0.25">
      <c r="A62" s="211"/>
      <c r="B62" s="1159"/>
      <c r="C62" s="1159"/>
      <c r="D62" s="390"/>
      <c r="E62" s="1159"/>
      <c r="F62" s="1159"/>
      <c r="G62" s="314"/>
      <c r="H62" s="314"/>
      <c r="I62" s="314"/>
      <c r="J62" s="314"/>
      <c r="K62" s="314"/>
      <c r="Y62" s="11"/>
      <c r="Z62" s="15"/>
    </row>
    <row r="63" spans="1:26" ht="24.95" customHeight="1" thickBot="1" x14ac:dyDescent="0.3">
      <c r="A63" s="391"/>
      <c r="B63" s="795" t="s">
        <v>1181</v>
      </c>
      <c r="C63" s="795" t="s">
        <v>1182</v>
      </c>
      <c r="D63" s="392"/>
      <c r="E63" s="795" t="s">
        <v>1181</v>
      </c>
      <c r="F63" s="795" t="s">
        <v>1182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96" t="s">
        <v>690</v>
      </c>
      <c r="B64" s="548">
        <f>IF(ISBLANK('DEM2'!D7),"-",'DEM2'!D7)</f>
        <v>2066</v>
      </c>
      <c r="C64" s="548">
        <f>IF(ISBLANK('DEM2'!C7),"-",'DEM2'!C7)</f>
        <v>2229</v>
      </c>
      <c r="D64" s="548"/>
      <c r="E64" s="548">
        <f>IF(ISBLANK('DEM2'!D8),"-",'DEM2'!D8)</f>
        <v>2034</v>
      </c>
      <c r="F64" s="548">
        <f>IF(ISBLANK('DEM2'!C8),"-",'DEM2'!C8)</f>
        <v>2157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779" t="s">
        <v>691</v>
      </c>
      <c r="B65" s="317">
        <f>IF(ISBLANK('DEM2'!G7),"-",'DEM2'!G7)</f>
        <v>2602</v>
      </c>
      <c r="C65" s="317">
        <f>IF(ISBLANK('DEM2'!F7),"-",'DEM2'!F7)</f>
        <v>2688</v>
      </c>
      <c r="D65" s="787"/>
      <c r="E65" s="317">
        <f>IF(ISBLANK('DEM2'!G8),"-",'DEM2'!G8)</f>
        <v>2561</v>
      </c>
      <c r="F65" s="317">
        <f>IF(ISBLANK('DEM2'!F8),"-",'DEM2'!F8)</f>
        <v>2701</v>
      </c>
      <c r="G65" s="314"/>
      <c r="H65" s="314"/>
      <c r="I65" s="314"/>
      <c r="J65" s="314"/>
      <c r="K65" s="314"/>
      <c r="Y65" s="11"/>
      <c r="Z65" s="15"/>
    </row>
    <row r="66" spans="1:26" ht="39.950000000000003" customHeight="1" x14ac:dyDescent="0.25">
      <c r="A66" s="344" t="s">
        <v>1254</v>
      </c>
      <c r="B66" s="345">
        <f>IF(ISBLANK('DEM2'!J7),"-",'DEM2'!J7)</f>
        <v>1469</v>
      </c>
      <c r="C66" s="345">
        <f>IF(ISBLANK('DEM2'!I7),"-",'DEM2'!I7)</f>
        <v>1450</v>
      </c>
      <c r="D66" s="393"/>
      <c r="E66" s="345">
        <f>IF(ISBLANK('DEM2'!J8),"-",'DEM2'!J8)</f>
        <v>1453</v>
      </c>
      <c r="F66" s="345">
        <f>IF(ISBLANK('DEM2'!I8),"-",'DEM2'!I8)</f>
        <v>1440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1255</v>
      </c>
      <c r="B67" s="317">
        <f>IF(ISBLANK('DEM2'!M7),"-",'DEM2'!M7)</f>
        <v>5779</v>
      </c>
      <c r="C67" s="317">
        <f>IF(ISBLANK('DEM2'!L7),"-",'DEM2'!L7)</f>
        <v>6016</v>
      </c>
      <c r="D67" s="395"/>
      <c r="E67" s="317">
        <f>IF(ISBLANK('DEM2'!M8),"-",'DEM2'!M8)</f>
        <v>5677</v>
      </c>
      <c r="F67" s="317">
        <f>IF(ISBLANK('DEM2'!L8),"-",'DEM2'!L8)</f>
        <v>5935</v>
      </c>
      <c r="G67" s="314"/>
      <c r="H67" s="314"/>
      <c r="I67" s="314"/>
      <c r="J67" s="314"/>
      <c r="K67" s="314"/>
      <c r="Y67" s="11"/>
      <c r="Z67" s="15"/>
    </row>
    <row r="68" spans="1:26" ht="24.95" customHeight="1" x14ac:dyDescent="0.25">
      <c r="A68" s="343" t="s">
        <v>1256</v>
      </c>
      <c r="B68" s="317">
        <f>IF(ISBLANK('DEM2'!P7),"-",'DEM2'!P7)</f>
        <v>5050</v>
      </c>
      <c r="C68" s="317">
        <f>IF(ISBLANK('DEM2'!O7),"-",'DEM2'!O7)</f>
        <v>5240</v>
      </c>
      <c r="D68" s="395"/>
      <c r="E68" s="317">
        <f>IF(ISBLANK('DEM2'!P8),"-",'DEM2'!P8)</f>
        <v>4969</v>
      </c>
      <c r="F68" s="317">
        <f>IF(ISBLANK('DEM2'!O8),"-",'DEM2'!O8)</f>
        <v>5092</v>
      </c>
      <c r="G68" s="314"/>
      <c r="H68" s="314"/>
      <c r="I68" s="314"/>
      <c r="J68" s="314"/>
      <c r="K68" s="314"/>
      <c r="Y68" s="11"/>
      <c r="Z68" s="15"/>
    </row>
    <row r="69" spans="1:26" ht="39.950000000000003" customHeight="1" x14ac:dyDescent="0.25">
      <c r="A69" s="419" t="s">
        <v>462</v>
      </c>
      <c r="B69" s="414">
        <f>IF(ISBLANK('DEM2'!S7),"-",'DEM2'!S7)</f>
        <v>22562</v>
      </c>
      <c r="C69" s="414">
        <f>IF(ISBLANK('DEM2'!R7),"-",'DEM2'!R7)</f>
        <v>21922</v>
      </c>
      <c r="D69" s="420"/>
      <c r="E69" s="414">
        <f>IF(ISBLANK('DEM2'!S8),"-",'DEM2'!S8)</f>
        <v>22136</v>
      </c>
      <c r="F69" s="414">
        <f>IF(ISBLANK('DEM2'!R8),"-",'DEM2'!R8)</f>
        <v>21516</v>
      </c>
      <c r="G69" s="314"/>
      <c r="H69" s="314"/>
      <c r="I69" s="314"/>
      <c r="J69" s="314"/>
      <c r="K69" s="314"/>
      <c r="Y69" s="11"/>
      <c r="Z69" s="15"/>
    </row>
    <row r="70" spans="1:26" ht="24.95" customHeight="1" thickBot="1" x14ac:dyDescent="0.3">
      <c r="A70" s="793" t="s">
        <v>460</v>
      </c>
      <c r="B70" s="463">
        <f>IF(ISBLANK('DEM2'!V7),"-",'DEM2'!V7)</f>
        <v>36307</v>
      </c>
      <c r="C70" s="463">
        <f>IF(ISBLANK('DEM2'!U7),"-",'DEM2'!U7)</f>
        <v>33963</v>
      </c>
      <c r="D70" s="797"/>
      <c r="E70" s="463">
        <f>IF(ISBLANK('DEM2'!V8),"-",'DEM2'!V8)</f>
        <v>35914</v>
      </c>
      <c r="F70" s="463">
        <f>IF(ISBLANK('DEM2'!U8),"-",'DEM2'!U8)</f>
        <v>33521</v>
      </c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164" t="s">
        <v>2825</v>
      </c>
      <c r="B71" s="1164"/>
      <c r="C71" s="1164"/>
      <c r="D71" s="1164"/>
      <c r="E71" s="1164"/>
      <c r="F71" s="1164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199"/>
      <c r="B73" s="173"/>
      <c r="C73" s="150"/>
      <c r="D73" s="150"/>
      <c r="E73" s="421"/>
      <c r="F73" s="421"/>
      <c r="G73" s="314"/>
      <c r="H73" s="314"/>
      <c r="I73" s="314"/>
      <c r="J73" s="314"/>
      <c r="K73" s="314"/>
      <c r="Y73" s="11"/>
      <c r="Z73" s="15"/>
    </row>
    <row r="74" spans="1:26" ht="24.95" customHeight="1" x14ac:dyDescent="0.25">
      <c r="A74" s="314"/>
      <c r="B74" s="26"/>
      <c r="C74" s="27"/>
      <c r="D74" s="27"/>
      <c r="E74" s="313"/>
      <c r="F74" s="313"/>
      <c r="G74" s="396"/>
      <c r="H74" s="313"/>
      <c r="I74" s="313"/>
      <c r="J74" s="355"/>
      <c r="K74" s="314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4">
      <c r="B77" s="26"/>
      <c r="C77" s="27"/>
      <c r="D77" s="27"/>
      <c r="E77" s="45"/>
      <c r="F77" s="45"/>
      <c r="G77" s="6"/>
      <c r="H77" s="340"/>
      <c r="I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x14ac:dyDescent="0.25">
      <c r="B114" s="26"/>
      <c r="C114" s="27"/>
      <c r="D114" s="27"/>
      <c r="E114" s="45"/>
      <c r="F114" s="45"/>
      <c r="G114" s="6"/>
      <c r="H114" s="45"/>
      <c r="I114" s="45"/>
      <c r="J114" s="17"/>
      <c r="Y114" s="11"/>
      <c r="Z114" s="15"/>
    </row>
    <row r="115" spans="2:26" ht="24.95" customHeight="1" thickBot="1" x14ac:dyDescent="0.3">
      <c r="B115" s="26"/>
      <c r="C115" s="27"/>
      <c r="D115" s="27"/>
      <c r="F115" s="1014" t="s">
        <v>2339</v>
      </c>
      <c r="G115" s="1014" t="s">
        <v>2340</v>
      </c>
      <c r="I115" s="392"/>
      <c r="J115" s="392"/>
      <c r="Y115" s="11"/>
      <c r="Z115" s="15"/>
    </row>
    <row r="116" spans="2:26" ht="24.95" customHeight="1" x14ac:dyDescent="0.25">
      <c r="B116" s="26"/>
      <c r="C116" s="27"/>
      <c r="D116" s="27"/>
      <c r="E116" s="800">
        <f>'DEM2'!A23</f>
        <v>2021</v>
      </c>
      <c r="F116" s="798">
        <f>IF(ISBLANK('DEM2'!B23),"-",'DEM2'!B23)</f>
        <v>0</v>
      </c>
      <c r="G116" s="798">
        <f>IF(ISBLANK('DEM2'!E23),"-",'DEM2'!E23)</f>
        <v>5.3</v>
      </c>
      <c r="H116" s="800"/>
      <c r="I116" s="351"/>
      <c r="J116" s="351"/>
      <c r="Y116" s="11"/>
      <c r="Z116" s="15"/>
    </row>
    <row r="117" spans="2:26" ht="24.95" customHeight="1" x14ac:dyDescent="0.25">
      <c r="B117" s="26"/>
      <c r="C117" s="27"/>
      <c r="D117" s="27"/>
      <c r="E117" s="800">
        <f>'DEM2'!A24</f>
        <v>2022</v>
      </c>
      <c r="F117" s="407">
        <f>IF(ISBLANK('DEM2'!B24),"-",'DEM2'!B24)</f>
        <v>0</v>
      </c>
      <c r="G117" s="407">
        <f>IF(ISBLANK('DEM2'!E24),"-",'DEM2'!E24)</f>
        <v>7.3</v>
      </c>
      <c r="H117" s="800"/>
      <c r="I117" s="351"/>
      <c r="J117" s="351"/>
      <c r="Y117" s="11"/>
      <c r="Z117" s="15"/>
    </row>
    <row r="118" spans="2:26" ht="24.95" customHeight="1" thickBot="1" x14ac:dyDescent="0.3">
      <c r="B118" s="26"/>
      <c r="C118" s="27"/>
      <c r="D118" s="27"/>
      <c r="E118" s="800">
        <f>'DEM2'!A25</f>
        <v>2023</v>
      </c>
      <c r="F118" s="799">
        <f>IF(ISBLANK('DEM2'!B25),"-",'DEM2'!B25)</f>
        <v>3.5</v>
      </c>
      <c r="G118" s="799">
        <f>IF(ISBLANK('DEM2'!E25),"-",'DEM2'!E25)</f>
        <v>7</v>
      </c>
      <c r="H118" s="800"/>
      <c r="I118" s="351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559"/>
      <c r="F119" s="1015" t="s">
        <v>2341</v>
      </c>
      <c r="G119" s="407"/>
      <c r="H119" s="559"/>
      <c r="I119" s="351"/>
      <c r="J119" s="351"/>
      <c r="Y119" s="11"/>
      <c r="Z119" s="15"/>
    </row>
    <row r="120" spans="2:26" ht="35.25" customHeight="1" x14ac:dyDescent="0.25">
      <c r="B120" s="26"/>
      <c r="C120" s="27"/>
      <c r="D120" s="27"/>
      <c r="E120" s="45"/>
      <c r="F120" s="1150" t="s">
        <v>2342</v>
      </c>
      <c r="G120" s="1151"/>
      <c r="H120" s="1151"/>
      <c r="I120" s="1151"/>
      <c r="J120" s="45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24.95" customHeight="1" x14ac:dyDescent="0.25">
      <c r="A154" s="16"/>
      <c r="B154" s="26"/>
      <c r="C154" s="27"/>
      <c r="D154" s="27"/>
      <c r="Y154" s="11"/>
      <c r="Z154" s="15"/>
    </row>
    <row r="155" spans="1:26" ht="12.75" customHeight="1" x14ac:dyDescent="0.25">
      <c r="A155" s="16"/>
      <c r="B155" s="26"/>
      <c r="C155" s="27"/>
      <c r="D155" s="27"/>
      <c r="Y155" s="11"/>
      <c r="Z155" s="15"/>
    </row>
    <row r="156" spans="1:26" ht="24.95" customHeight="1" x14ac:dyDescent="0.25">
      <c r="A156" s="16"/>
      <c r="B156" s="26"/>
      <c r="C156" s="27"/>
      <c r="D156" s="27"/>
      <c r="Y156" s="11"/>
      <c r="Z156" s="15"/>
    </row>
    <row r="157" spans="1:26" s="24" customFormat="1" ht="43.5" customHeight="1" x14ac:dyDescent="0.6">
      <c r="A157" s="468" t="s">
        <v>981</v>
      </c>
      <c r="B157" s="469"/>
      <c r="C157" s="470"/>
      <c r="D157" s="470"/>
      <c r="E157" s="469"/>
      <c r="F157" s="469"/>
      <c r="G157" s="469"/>
      <c r="H157" s="469"/>
      <c r="I157" s="469"/>
      <c r="J157" s="469"/>
      <c r="K157" s="469"/>
      <c r="L157" s="314"/>
      <c r="Z157" s="25"/>
    </row>
    <row r="158" spans="1:26" s="2" customFormat="1" ht="39.950000000000003" customHeight="1" x14ac:dyDescent="0.2">
      <c r="A158" s="314"/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30.75" customHeight="1" thickBot="1" x14ac:dyDescent="0.4">
      <c r="A159" s="844" t="s">
        <v>1492</v>
      </c>
      <c r="B159" s="314"/>
      <c r="C159" s="315"/>
      <c r="D159" s="315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801" t="s">
        <v>1520</v>
      </c>
      <c r="B160" s="548"/>
      <c r="C160" s="792"/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7" t="s">
        <v>1438</v>
      </c>
      <c r="B161" s="317">
        <f>IF(ISBLANK('EKO1'!B5),"-",'EKO1'!B5)</f>
        <v>24176</v>
      </c>
      <c r="C161" s="318" t="str">
        <f>IF(LEN('EKO1'!C5)&gt;0,"(" &amp; 'EKO1'!C5 &amp; ")", "-")</f>
        <v>(2023)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24.95" customHeight="1" x14ac:dyDescent="0.2">
      <c r="A162" s="777" t="s">
        <v>1439</v>
      </c>
      <c r="B162" s="317">
        <f>IF(ISBLANK('EKO1'!B6),"-",'EKO1'!B6)</f>
        <v>27793</v>
      </c>
      <c r="C162" s="318" t="str">
        <f>IF(LEN('EKO1'!C6)&gt;0,"(" &amp; 'EKO1'!C6 &amp; ")", "-")</f>
        <v>(2023)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60.95" customHeight="1" x14ac:dyDescent="0.2">
      <c r="A163" s="422" t="s">
        <v>2828</v>
      </c>
      <c r="B163" s="345">
        <f>IF(ISBLANK('EKO1'!B7),"-",'EKO1'!B7)</f>
        <v>40</v>
      </c>
      <c r="C163" s="346" t="str">
        <f>IF(LEN('EKO1'!C7)&gt;0,"(" &amp; 'EKO1'!C7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39.950000000000003" customHeight="1" x14ac:dyDescent="0.2">
      <c r="A164" s="423" t="s">
        <v>1324</v>
      </c>
      <c r="B164" s="414">
        <f>IF(ISBLANK('EKO1'!B8),"-",'EKO1'!B8)</f>
        <v>79860</v>
      </c>
      <c r="C164" s="415" t="str">
        <f>IF(LEN('EKO1'!C8)&gt;0,"(" &amp; 'EKO1'!C8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x14ac:dyDescent="0.2">
      <c r="A165" s="398" t="s">
        <v>2829</v>
      </c>
      <c r="B165" s="317">
        <f>IF(ISBLANK('EKO1'!B9),"-",'EKO1'!B9)</f>
        <v>2377</v>
      </c>
      <c r="C165" s="318" t="str">
        <f>IF(LEN('EKO1'!C9)&gt;0,"(" &amp; 'EKO1'!C9 &amp; ")", "-")</f>
        <v>(2023)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39.950000000000003" customHeight="1" thickBot="1" x14ac:dyDescent="0.25">
      <c r="A166" s="802" t="s">
        <v>2830</v>
      </c>
      <c r="B166" s="463">
        <f>IF(ISBLANK('EKO1'!B10),"-",'EKO1'!B10)</f>
        <v>34</v>
      </c>
      <c r="C166" s="794" t="str">
        <f>IF(LEN('EKO1'!C10)&gt;0,"(" &amp; 'EKO1'!C10 &amp; ")", "-")</f>
        <v>(2023)</v>
      </c>
      <c r="D166" s="150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245"/>
      <c r="B170" s="245"/>
      <c r="C170" s="246"/>
      <c r="D170" s="246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33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314"/>
      <c r="B215" s="314"/>
      <c r="C215" s="315"/>
      <c r="D215" s="315"/>
      <c r="E215" s="314"/>
      <c r="F215" s="314"/>
      <c r="G215" s="314"/>
      <c r="H215" s="314"/>
      <c r="I215" s="314"/>
      <c r="J215" s="314"/>
      <c r="K215" s="370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5"/>
      <c r="B228" s="5"/>
      <c r="C228" s="3"/>
      <c r="D228" s="3"/>
      <c r="E228" s="5"/>
      <c r="F228" s="5"/>
      <c r="G228" s="6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17"/>
      <c r="B229" s="5"/>
      <c r="C229" s="3"/>
      <c r="D229" s="3"/>
      <c r="E229" s="5"/>
      <c r="F229" s="5"/>
      <c r="G229" s="17"/>
      <c r="H229" s="5"/>
      <c r="I229" s="5"/>
      <c r="J229" s="5"/>
      <c r="L229" s="33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x14ac:dyDescent="0.2">
      <c r="A233" s="314"/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thickBot="1" x14ac:dyDescent="0.25">
      <c r="A234" s="542" t="s">
        <v>1185</v>
      </c>
      <c r="B234" s="314"/>
      <c r="C234" s="315"/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53" t="s">
        <v>1411</v>
      </c>
      <c r="B235" s="1153"/>
      <c r="C235" s="803" t="str">
        <f>IF(ISBLANK(SIROMASTVO1!B6),"-",SIROMASTVO1!B6)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67" t="s">
        <v>1027</v>
      </c>
      <c r="B236" s="1167"/>
      <c r="C236" s="543" t="str">
        <f>IF(ISBLANK(SIROMASTVO1!B7),"-",SIROMASTVO1!B7)</f>
        <v>-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x14ac:dyDescent="0.2">
      <c r="A237" s="1149" t="s">
        <v>1373</v>
      </c>
      <c r="B237" s="1149"/>
      <c r="C237" s="543" t="str">
        <f>IF(ISBLANK(SIROMASTVO1!B4),"-",SIROMASTVO1!B4)</f>
        <v>-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thickBot="1" x14ac:dyDescent="0.25">
      <c r="A238" s="1108" t="s">
        <v>1412</v>
      </c>
      <c r="B238" s="1108"/>
      <c r="C238" s="804" t="str">
        <f>IF(ISBLANK(SIROMASTVO1!B5),"-",SIROMASTVO1!B5)</f>
        <v>-</v>
      </c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544"/>
      <c r="B239" s="544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840"/>
      <c r="B240" s="840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962"/>
      <c r="B241" s="96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24.95" customHeight="1" x14ac:dyDescent="0.25">
      <c r="A242" s="840"/>
      <c r="B242" s="840"/>
      <c r="C242" s="543"/>
      <c r="D242" s="315"/>
      <c r="E242" s="314"/>
      <c r="F242" s="314"/>
      <c r="G242" s="396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0.75" customHeight="1" thickBot="1" x14ac:dyDescent="0.35">
      <c r="A243" s="1109" t="s">
        <v>2413</v>
      </c>
      <c r="B243" s="1109"/>
      <c r="C243" s="1109"/>
      <c r="D243" s="1109"/>
      <c r="E243" s="1109"/>
      <c r="F243" s="1109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39.950000000000003" customHeight="1" x14ac:dyDescent="0.2">
      <c r="A244" s="1137" t="s">
        <v>2834</v>
      </c>
      <c r="B244" s="1137"/>
      <c r="C244" s="1137"/>
      <c r="D244" s="1137"/>
      <c r="E244" s="1144">
        <f>IF(ISBLANK('EKO4'!B8),"-",'EKO4'!B8)</f>
        <v>17706425</v>
      </c>
      <c r="F244" s="114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24.95" customHeight="1" x14ac:dyDescent="0.2">
      <c r="A245" s="1139" t="s">
        <v>2835</v>
      </c>
      <c r="B245" s="1139"/>
      <c r="C245" s="1139"/>
      <c r="D245" s="1139"/>
      <c r="E245" s="1146">
        <f>IF(ISBLANK('EKO4'!B9),"-",'EKO4'!B9)</f>
        <v>251977</v>
      </c>
      <c r="F245" s="1146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39.950000000000003" customHeight="1" x14ac:dyDescent="0.25">
      <c r="A246" s="1114" t="s">
        <v>2836</v>
      </c>
      <c r="B246" s="1114"/>
      <c r="C246" s="1114"/>
      <c r="D246" s="1114"/>
      <c r="E246" s="1147">
        <f>IF(ISBLANK('EKO6'!D6),"-",'EKO6'!D6)</f>
        <v>2605301</v>
      </c>
      <c r="F246" s="1147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24.95" customHeight="1" x14ac:dyDescent="0.2">
      <c r="A247" s="1115" t="s">
        <v>2846</v>
      </c>
      <c r="B247" s="1115"/>
      <c r="C247" s="1115"/>
      <c r="D247" s="1115"/>
      <c r="E247" s="1118">
        <f>IF(ISBLANK(OBRAZ9!B5),"-",OBRAZ9!B5)</f>
        <v>1062582</v>
      </c>
      <c r="F247" s="111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2837</v>
      </c>
      <c r="B248" s="1116"/>
      <c r="C248" s="1116"/>
      <c r="D248" s="1116"/>
      <c r="E248" s="1119">
        <f>IF(ISBLANK('EKO6'!E6),"-",'EKO6'!E6)</f>
        <v>37076</v>
      </c>
      <c r="F248" s="111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7" t="s">
        <v>2838</v>
      </c>
      <c r="B249" s="1117"/>
      <c r="C249" s="1117"/>
      <c r="D249" s="1117"/>
      <c r="E249" s="1120">
        <f>IF(ISBLANK('EKO6'!B6),"-",'EKO6'!B6)</f>
        <v>9497171</v>
      </c>
      <c r="F249" s="1120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6" t="s">
        <v>2839</v>
      </c>
      <c r="B250" s="1116"/>
      <c r="C250" s="1116"/>
      <c r="D250" s="1116"/>
      <c r="E250" s="1119">
        <f>IF(ISBLANK('EKO6'!C6),"-",'EKO6'!C6)</f>
        <v>135153</v>
      </c>
      <c r="F250" s="111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x14ac:dyDescent="0.25">
      <c r="A251" s="1114" t="s">
        <v>2840</v>
      </c>
      <c r="B251" s="1114"/>
      <c r="C251" s="1114"/>
      <c r="D251" s="1114"/>
      <c r="E251" s="1120">
        <f>IF(ISBLANK('EKO6'!F6),"-",'EKO6'!F6)</f>
        <v>132215</v>
      </c>
      <c r="F251" s="1120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thickBot="1" x14ac:dyDescent="0.3">
      <c r="A252" s="1145" t="s">
        <v>2841</v>
      </c>
      <c r="B252" s="1145"/>
      <c r="C252" s="1145"/>
      <c r="D252" s="1145"/>
      <c r="E252" s="1121">
        <f>IF(ISBLANK('EKO6'!G6),"-",'EKO6'!G6)</f>
        <v>1882</v>
      </c>
      <c r="F252" s="1121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47"/>
      <c r="B253" s="547"/>
      <c r="C253" s="547"/>
      <c r="D253" s="547"/>
      <c r="E253" s="548"/>
      <c r="F253" s="549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562"/>
      <c r="B254" s="562"/>
      <c r="C254" s="562"/>
      <c r="D254" s="562"/>
      <c r="E254" s="317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9.950000000000003" customHeight="1" x14ac:dyDescent="0.25">
      <c r="A255" s="960"/>
      <c r="B255" s="960"/>
      <c r="C255" s="960"/>
      <c r="D255" s="960"/>
      <c r="E255" s="961"/>
      <c r="F255" s="464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0.75" customHeight="1" thickBot="1" x14ac:dyDescent="0.35">
      <c r="A256" s="1165" t="s">
        <v>2414</v>
      </c>
      <c r="B256" s="1165"/>
      <c r="C256" s="1165"/>
      <c r="D256" s="1165"/>
      <c r="E256" s="1165"/>
      <c r="F256" s="116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7" t="s">
        <v>578</v>
      </c>
      <c r="B257" s="1137"/>
      <c r="C257" s="1137"/>
      <c r="D257" s="1137"/>
      <c r="E257" s="1144">
        <f>IF(ISBLANK('EKO4'!B4),"-",'EKO4'!B4)</f>
        <v>3927358</v>
      </c>
      <c r="F257" s="114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9" t="s">
        <v>579</v>
      </c>
      <c r="B258" s="1139"/>
      <c r="C258" s="1139"/>
      <c r="D258" s="1139"/>
      <c r="E258" s="1146">
        <f>IF(ISBLANK('EKO4'!B5),"-",'EKO4'!B5)</f>
        <v>55890</v>
      </c>
      <c r="F258" s="1146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x14ac:dyDescent="0.2">
      <c r="A259" s="1134" t="s">
        <v>580</v>
      </c>
      <c r="B259" s="1134"/>
      <c r="C259" s="1134"/>
      <c r="D259" s="1134"/>
      <c r="E259" s="1147">
        <f>IF(ISBLANK('EKO4'!B6),"-",'EKO4'!B6)</f>
        <v>3947978</v>
      </c>
      <c r="F259" s="114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thickBot="1" x14ac:dyDescent="0.25">
      <c r="A260" s="1142" t="s">
        <v>581</v>
      </c>
      <c r="B260" s="1142"/>
      <c r="C260" s="1142"/>
      <c r="D260" s="1142"/>
      <c r="E260" s="1121">
        <f>IF(ISBLANK('EKO4'!B7),"-",'EKO4'!B7)</f>
        <v>56183</v>
      </c>
      <c r="F260" s="1121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783"/>
      <c r="B261" s="783"/>
      <c r="C261" s="783"/>
      <c r="D261" s="78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9.950000000000003" customHeight="1" x14ac:dyDescent="0.2">
      <c r="A262" s="560"/>
      <c r="B262" s="560"/>
      <c r="C262" s="560"/>
      <c r="D262" s="560"/>
      <c r="E262" s="317"/>
      <c r="F262" s="31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30.75" customHeight="1" thickBot="1" x14ac:dyDescent="0.35">
      <c r="A263" s="1110" t="s">
        <v>1493</v>
      </c>
      <c r="B263" s="1110"/>
      <c r="C263" s="1110"/>
      <c r="D263" s="1110"/>
      <c r="E263" s="1110"/>
      <c r="F263" s="1110"/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796" t="s">
        <v>165</v>
      </c>
      <c r="B264" s="796"/>
      <c r="C264" s="1144">
        <f>IF(ISBLANK('EKO4'!B10),"-",'EKO4'!B10)</f>
        <v>888</v>
      </c>
      <c r="D264" s="1144"/>
      <c r="E264" s="1144"/>
      <c r="F264" s="792" t="str">
        <f>IF(LEN('EKO4'!C10)&gt;0,"(" &amp; 'EKO4'!C10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x14ac:dyDescent="0.2">
      <c r="A265" s="843" t="s">
        <v>166</v>
      </c>
      <c r="B265" s="843"/>
      <c r="C265" s="1118">
        <f>IF(ISBLANK('EKO4'!B13),"-",'EKO4'!B13)</f>
        <v>3707</v>
      </c>
      <c r="D265" s="1118"/>
      <c r="E265" s="1118"/>
      <c r="F265" s="318" t="str">
        <f>IF(LEN('EKO4'!C13)&gt;0,"(" &amp; 'EKO4'!C13 &amp; ")", "-")</f>
        <v>(2023)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thickBot="1" x14ac:dyDescent="0.25">
      <c r="A266" s="1142" t="s">
        <v>1490</v>
      </c>
      <c r="B266" s="1142"/>
      <c r="C266" s="1121">
        <f>IF(ISBLANK('EKO4'!B16),"-",'EKO4'!B16)</f>
        <v>1215935</v>
      </c>
      <c r="D266" s="1121"/>
      <c r="E266" s="1121"/>
      <c r="F266" s="794" t="str">
        <f>IF(LEN('EKO4'!C16)&gt;0,"(" &amp; 'EKO4'!C16 &amp; ")", "-")</f>
        <v>(2022)</v>
      </c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314"/>
      <c r="B270" s="314"/>
      <c r="C270" s="315"/>
      <c r="D270" s="315"/>
      <c r="E270" s="314"/>
      <c r="F270" s="314"/>
      <c r="G270" s="313"/>
      <c r="H270" s="314"/>
      <c r="I270" s="314"/>
      <c r="J270" s="314"/>
      <c r="K270" s="370"/>
      <c r="L270" s="9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33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24.95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" customFormat="1" ht="36" customHeight="1" x14ac:dyDescent="0.2">
      <c r="A287" s="5"/>
      <c r="B287" s="5"/>
      <c r="C287" s="3"/>
      <c r="D287" s="3"/>
      <c r="E287" s="5"/>
      <c r="F287" s="5"/>
      <c r="G287" s="45"/>
      <c r="H287" s="5"/>
      <c r="I287" s="5"/>
      <c r="J287" s="5"/>
      <c r="L287" s="9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12"/>
    </row>
    <row r="288" spans="1:26" s="24" customFormat="1" ht="43.5" customHeight="1" x14ac:dyDescent="0.6">
      <c r="A288" s="468" t="s">
        <v>967</v>
      </c>
      <c r="B288" s="471"/>
      <c r="C288" s="472"/>
      <c r="D288" s="472"/>
      <c r="E288" s="471"/>
      <c r="F288" s="471"/>
      <c r="G288" s="471"/>
      <c r="H288" s="471"/>
      <c r="I288" s="471"/>
      <c r="J288" s="471"/>
      <c r="K288" s="471"/>
      <c r="L288" s="314"/>
      <c r="M288" s="371"/>
      <c r="N288" s="371"/>
      <c r="O288" s="371"/>
      <c r="P288" s="371"/>
      <c r="Q288" s="371"/>
      <c r="Z288" s="25"/>
    </row>
    <row r="289" spans="1:26" s="24" customFormat="1" ht="39.950000000000003" customHeight="1" x14ac:dyDescent="0.4">
      <c r="A289" s="339"/>
      <c r="B289" s="367"/>
      <c r="C289" s="368"/>
      <c r="D289" s="368"/>
      <c r="E289" s="367"/>
      <c r="F289" s="367"/>
      <c r="G289" s="367"/>
      <c r="H289" s="367"/>
      <c r="I289" s="367"/>
      <c r="J289" s="367"/>
      <c r="K289" s="367"/>
      <c r="Z289" s="25"/>
    </row>
    <row r="290" spans="1:26" s="2" customFormat="1" ht="30.75" customHeight="1" thickBot="1" x14ac:dyDescent="0.4">
      <c r="A290" s="847" t="s">
        <v>1494</v>
      </c>
      <c r="B290" s="314"/>
      <c r="C290" s="315"/>
      <c r="D290" s="315"/>
      <c r="E290" s="314"/>
      <c r="F290" s="314"/>
      <c r="G290" s="313"/>
      <c r="H290" s="314"/>
      <c r="I290" s="314"/>
      <c r="J290" s="314"/>
      <c r="K290" s="370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801" t="s">
        <v>752</v>
      </c>
      <c r="B291" s="548">
        <f>IF(ISBLANK(POLJ1!B4),"-",POLJ1!B4)</f>
        <v>6466</v>
      </c>
      <c r="C291" s="792" t="str">
        <f>IF(LEN(POLJ1!C4)&gt;0,"(" &amp; POLJ1!C4 &amp; ")", "-")</f>
        <v>(2012)</v>
      </c>
      <c r="D291" s="150"/>
      <c r="E291" s="314"/>
      <c r="F291" s="424"/>
      <c r="G291" s="424"/>
      <c r="H291" s="424"/>
      <c r="I291" s="424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35">
      <c r="A292" s="398" t="s">
        <v>1413</v>
      </c>
      <c r="B292" s="317">
        <f>IF(ISBLANK(POLJ1!B6),"-",POLJ1!B6)</f>
        <v>5472</v>
      </c>
      <c r="C292" s="318" t="str">
        <f>IF(LEN(POLJ1!C6)&gt;0,"(" &amp; POLJ1!C6 &amp; ")", "-")</f>
        <v>(2012)</v>
      </c>
      <c r="D292" s="150"/>
      <c r="E292" s="314"/>
      <c r="F292" s="424"/>
      <c r="G292" s="425"/>
      <c r="H292" s="425"/>
      <c r="I292" s="425"/>
      <c r="J292" s="424"/>
      <c r="K292" s="424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x14ac:dyDescent="0.25">
      <c r="A293" s="398" t="s">
        <v>753</v>
      </c>
      <c r="B293" s="317">
        <f>IF(ISBLANK(POLJ1!B5),"-",POLJ1!B5)</f>
        <v>2496</v>
      </c>
      <c r="C293" s="318" t="str">
        <f>IF(LEN(POLJ1!C5)&gt;0,"(" &amp; POLJ1!C5 &amp; ")", "-")</f>
        <v>(2012)</v>
      </c>
      <c r="D293" s="150"/>
      <c r="E293" s="314"/>
      <c r="F293" s="253"/>
      <c r="G293" s="426"/>
      <c r="H293" s="397"/>
      <c r="I293" s="427"/>
      <c r="J293" s="314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thickBot="1" x14ac:dyDescent="0.3">
      <c r="A294" s="802" t="s">
        <v>1414</v>
      </c>
      <c r="B294" s="805">
        <f>IF(ISBLANK(POLJ2!H10),"-",POLJ2!H10)</f>
        <v>15509</v>
      </c>
      <c r="C294" s="794" t="str">
        <f>IF(LEN(POLJ2!I10)&gt;0,"(" &amp; POLJ2!I10 &amp; ")", "-")</f>
        <v>(2012)</v>
      </c>
      <c r="D294" s="150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 t="s">
        <v>1482</v>
      </c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428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25">
      <c r="A298" s="314"/>
      <c r="B298" s="314"/>
      <c r="C298" s="315"/>
      <c r="D298" s="315"/>
      <c r="E298" s="314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x14ac:dyDescent="0.3">
      <c r="A299" s="1129" t="s">
        <v>767</v>
      </c>
      <c r="B299" s="1129"/>
      <c r="C299" s="1129"/>
      <c r="D299" s="1129"/>
      <c r="E299" s="1129"/>
      <c r="F299" s="370"/>
      <c r="G299" s="426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thickBot="1" x14ac:dyDescent="0.3">
      <c r="A300" s="429"/>
      <c r="B300" s="390" t="s">
        <v>16</v>
      </c>
      <c r="C300" s="390" t="s">
        <v>126</v>
      </c>
      <c r="D300" s="1111" t="s">
        <v>127</v>
      </c>
      <c r="E300" s="1111"/>
      <c r="F300" s="370"/>
      <c r="G300" s="387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24.95" customHeight="1" x14ac:dyDescent="0.25">
      <c r="A301" s="796" t="s">
        <v>812</v>
      </c>
      <c r="B301" s="806">
        <f>IF(ISBLANK(POLJ3!B4),"-",POLJ3!B4)</f>
        <v>6415</v>
      </c>
      <c r="C301" s="806">
        <f>IF(ISBLANK(POLJ3!C4),"-",POLJ3!C4)</f>
        <v>1120</v>
      </c>
      <c r="D301" s="1130">
        <f>IF(ISBLANK(POLJ3!D4),"-",POLJ3!D4)</f>
        <v>5295</v>
      </c>
      <c r="E301" s="1130"/>
      <c r="F301" s="370"/>
      <c r="G301" s="430"/>
      <c r="H301" s="397"/>
      <c r="I301" s="427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54" x14ac:dyDescent="0.2">
      <c r="A302" s="779" t="s">
        <v>880</v>
      </c>
      <c r="B302" s="787">
        <f>IF(ISBLANK(POLJ3!B5),"-",POLJ3!B5)</f>
        <v>10540</v>
      </c>
      <c r="C302" s="787">
        <f>IF(ISBLANK(POLJ3!C5),"-",POLJ3!C5)</f>
        <v>6713</v>
      </c>
      <c r="D302" s="1131">
        <f>IF(ISBLANK(POLJ3!D5),"-",POLJ3!D5)</f>
        <v>3827</v>
      </c>
      <c r="E302" s="1131"/>
      <c r="F302" s="370"/>
      <c r="G302" s="312"/>
      <c r="H302" s="245"/>
      <c r="I302" s="245"/>
      <c r="J302" s="370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6" x14ac:dyDescent="0.2">
      <c r="A303" s="431" t="s">
        <v>768</v>
      </c>
      <c r="B303" s="788">
        <f>IF(ISBLANK(POLJ3!B6),"-",POLJ3!B6)</f>
        <v>5</v>
      </c>
      <c r="C303" s="788">
        <f>IF(ISBLANK(POLJ3!C6),"-",POLJ3!C6)</f>
        <v>0</v>
      </c>
      <c r="D303" s="1132">
        <f>IF(ISBLANK(POLJ3!D6),"-",POLJ3!D6)</f>
        <v>5</v>
      </c>
      <c r="E303" s="1132"/>
      <c r="F303" s="314"/>
      <c r="G303" s="313"/>
      <c r="H303" s="314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39" customHeight="1" x14ac:dyDescent="0.25">
      <c r="A304" s="419" t="s">
        <v>769</v>
      </c>
      <c r="B304" s="789">
        <f>IF(ISBLANK(POLJ3!B7),"-",POLJ3!B7)</f>
        <v>52</v>
      </c>
      <c r="C304" s="789">
        <f>IF(ISBLANK(POLJ3!C7),"-",POLJ3!C7)</f>
        <v>15</v>
      </c>
      <c r="D304" s="1112">
        <f>IF(ISBLANK(POLJ3!D7),"-",POLJ3!D7)</f>
        <v>37</v>
      </c>
      <c r="E304" s="1112"/>
      <c r="F304" s="314"/>
      <c r="G304" s="426"/>
      <c r="H304" s="432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thickBot="1" x14ac:dyDescent="0.3">
      <c r="A305" s="793" t="s">
        <v>770</v>
      </c>
      <c r="B305" s="805">
        <f>IF(ISBLANK(POLJ3!B8),"-",POLJ3!B8)</f>
        <v>6466</v>
      </c>
      <c r="C305" s="805">
        <f>IF(ISBLANK(POLJ3!C8),"-",POLJ3!C8)</f>
        <v>1078</v>
      </c>
      <c r="D305" s="1160">
        <f>IF(ISBLANK(POLJ3!D8),"-",POLJ3!D8)</f>
        <v>5388</v>
      </c>
      <c r="E305" s="1160"/>
      <c r="F305" s="426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x14ac:dyDescent="0.2">
      <c r="A309" s="314"/>
      <c r="B309" s="314"/>
      <c r="C309" s="315"/>
      <c r="D309" s="315"/>
      <c r="E309" s="314"/>
      <c r="F309" s="314"/>
      <c r="G309" s="313"/>
      <c r="H309" s="314"/>
      <c r="I309" s="314"/>
      <c r="J309" s="314"/>
      <c r="K309" s="370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35.25" customHeight="1" thickBot="1" x14ac:dyDescent="0.4">
      <c r="A310" s="846" t="s">
        <v>1497</v>
      </c>
      <c r="B310" s="5"/>
      <c r="C310" s="3"/>
      <c r="D310" s="3"/>
      <c r="E310" s="5"/>
      <c r="F310" s="5"/>
      <c r="G310" s="418" t="s">
        <v>1499</v>
      </c>
      <c r="H310" s="424"/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1" t="s">
        <v>755</v>
      </c>
      <c r="B311" s="1161">
        <f>IF(ISBLANK(POLJ2!B3),"-",POLJ2!B3)</f>
        <v>101.14</v>
      </c>
      <c r="C311" s="1161"/>
      <c r="D311" s="3"/>
      <c r="E311" s="5"/>
      <c r="F311" s="5"/>
      <c r="G311" s="813" t="s">
        <v>761</v>
      </c>
      <c r="H311" s="814">
        <f>IF(ISBLANK(POLJ2!H3),"-",POLJ2!H3)</f>
        <v>8229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08" t="s">
        <v>756</v>
      </c>
      <c r="B312" s="1162">
        <f>IF(ISBLANK(POLJ2!B4),"-",POLJ2!B4)</f>
        <v>4540.24</v>
      </c>
      <c r="C312" s="1162"/>
      <c r="D312" s="3"/>
      <c r="E312" s="5"/>
      <c r="F312" s="5"/>
      <c r="G312" s="808" t="s">
        <v>762</v>
      </c>
      <c r="H312" s="248">
        <f>IF(ISBLANK(POLJ2!H4),"-",POLJ2!H4)</f>
        <v>12729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08" t="s">
        <v>757</v>
      </c>
      <c r="B313" s="1162">
        <f>IF(ISBLANK(POLJ2!B5),"-",POLJ2!B5)</f>
        <v>3130.23</v>
      </c>
      <c r="C313" s="1162"/>
      <c r="D313" s="3"/>
      <c r="E313" s="5"/>
      <c r="F313" s="5"/>
      <c r="G313" s="808" t="s">
        <v>763</v>
      </c>
      <c r="H313" s="248">
        <f>IF(ISBLANK(POLJ2!H5),"-",POLJ2!H5)</f>
        <v>38881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x14ac:dyDescent="0.2">
      <c r="A314" s="808" t="s">
        <v>758</v>
      </c>
      <c r="B314" s="1162">
        <f>IF(ISBLANK(POLJ2!B6),"-",POLJ2!B6)</f>
        <v>0.43</v>
      </c>
      <c r="C314" s="1162"/>
      <c r="D314" s="3"/>
      <c r="E314" s="5"/>
      <c r="F314" s="5"/>
      <c r="G314" s="810" t="s">
        <v>764</v>
      </c>
      <c r="H314" s="249">
        <f>IF(ISBLANK(POLJ2!H6),"-",POLJ2!H6)</f>
        <v>147379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thickBot="1" x14ac:dyDescent="0.25">
      <c r="A315" s="808" t="s">
        <v>759</v>
      </c>
      <c r="B315" s="1162">
        <f>IF(ISBLANK(POLJ2!B7),"-",POLJ2!B7)</f>
        <v>8.15</v>
      </c>
      <c r="C315" s="1162"/>
      <c r="D315" s="3"/>
      <c r="E315" s="5"/>
      <c r="F315" s="5"/>
      <c r="G315" s="812" t="s">
        <v>16</v>
      </c>
      <c r="H315" s="815">
        <f>IF(ISBLANK(POLJ2!H7),"-",POLJ2!H7)</f>
        <v>207218</v>
      </c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x14ac:dyDescent="0.2">
      <c r="A316" s="809" t="s">
        <v>760</v>
      </c>
      <c r="B316" s="1163">
        <f>IF(ISBLANK(POLJ2!B8),"-",POLJ2!B8)</f>
        <v>12507.31</v>
      </c>
      <c r="C316" s="1163"/>
      <c r="D316" s="3"/>
      <c r="E316" s="5"/>
      <c r="F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thickBot="1" x14ac:dyDescent="0.25">
      <c r="A317" s="812" t="s">
        <v>16</v>
      </c>
      <c r="B317" s="1128">
        <f>IF(ISBLANK(POLJ2!B9),"-",POLJ2!B9)</f>
        <v>20287.5</v>
      </c>
      <c r="C317" s="1128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23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4.95" customHeight="1" x14ac:dyDescent="0.25">
      <c r="A319" s="241"/>
      <c r="B319" s="237"/>
      <c r="C319" s="46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" customFormat="1" ht="22.5" customHeight="1" x14ac:dyDescent="0.25">
      <c r="A320" s="238"/>
      <c r="B320" s="237"/>
      <c r="C320" s="235"/>
      <c r="D320" s="3"/>
      <c r="E320" s="5"/>
      <c r="F320" s="5"/>
      <c r="G320" s="45"/>
      <c r="H320" s="5"/>
      <c r="I320" s="5"/>
      <c r="J320" s="5"/>
      <c r="L320" s="9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12"/>
    </row>
    <row r="321" spans="1:26" s="24" customFormat="1" ht="43.5" customHeight="1" x14ac:dyDescent="0.6">
      <c r="A321" s="468" t="s">
        <v>970</v>
      </c>
      <c r="B321" s="469"/>
      <c r="C321" s="470"/>
      <c r="D321" s="470"/>
      <c r="E321" s="469"/>
      <c r="F321" s="469"/>
      <c r="G321" s="469"/>
      <c r="H321" s="469"/>
      <c r="I321" s="469"/>
      <c r="J321" s="469"/>
      <c r="K321" s="469"/>
      <c r="L321" s="314"/>
      <c r="Z321" s="25"/>
    </row>
    <row r="322" spans="1:26" s="24" customFormat="1" ht="30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18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24.95" customHeight="1" x14ac:dyDescent="0.4">
      <c r="A358" s="339"/>
      <c r="B358" s="367"/>
      <c r="C358" s="368"/>
      <c r="D358" s="368"/>
      <c r="E358" s="367"/>
      <c r="F358" s="367"/>
      <c r="G358" s="367"/>
      <c r="H358" s="367"/>
      <c r="I358" s="367"/>
      <c r="J358" s="367"/>
      <c r="K358" s="367"/>
      <c r="L358" s="371"/>
      <c r="Z358" s="25"/>
    </row>
    <row r="359" spans="1:26" s="24" customFormat="1" ht="43.5" customHeight="1" x14ac:dyDescent="0.4">
      <c r="A359" s="146" t="s">
        <v>188</v>
      </c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314"/>
      <c r="Z359" s="25"/>
    </row>
    <row r="360" spans="1:26" s="24" customFormat="1" ht="30" customHeight="1" x14ac:dyDescent="0.4">
      <c r="A360" s="369"/>
      <c r="B360" s="369"/>
      <c r="C360" s="369"/>
      <c r="D360" s="369"/>
      <c r="E360" s="369"/>
      <c r="F360" s="369"/>
      <c r="G360" s="369"/>
      <c r="H360" s="369"/>
      <c r="I360" s="369"/>
      <c r="J360" s="369"/>
      <c r="K360" s="369"/>
      <c r="Z360" s="25"/>
    </row>
    <row r="361" spans="1:26" s="2" customFormat="1" ht="18" customHeight="1" thickBot="1" x14ac:dyDescent="0.25">
      <c r="A361" s="314"/>
      <c r="B361" s="314"/>
      <c r="C361" s="315"/>
      <c r="D361" s="315"/>
      <c r="E361" s="314"/>
      <c r="F361" s="314"/>
      <c r="G361" s="314"/>
      <c r="H361" s="314"/>
      <c r="I361" s="314"/>
      <c r="J361" s="314"/>
      <c r="K361" s="370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35">
      <c r="A362" s="1137" t="s">
        <v>884</v>
      </c>
      <c r="B362" s="1137"/>
      <c r="C362" s="548">
        <f>IF(ISBLANK(OBRAZ1!B4),"-",OBRAZ1!B4)</f>
        <v>2</v>
      </c>
      <c r="D362" s="816"/>
      <c r="E362" s="792" t="str">
        <f>IF(LEN(OBRAZ1!C4)&gt;0,"(" &amp; OBRAZ1!C4 &amp; ")", "-")</f>
        <v>(2023)</v>
      </c>
      <c r="F362" s="314"/>
      <c r="G362" s="433" t="s">
        <v>1794</v>
      </c>
      <c r="H362" s="433"/>
      <c r="I362" s="433"/>
      <c r="J362" s="433"/>
      <c r="K362" s="433"/>
      <c r="L362" s="9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12"/>
    </row>
    <row r="363" spans="1:26" s="2" customFormat="1" ht="24.95" customHeight="1" x14ac:dyDescent="0.25">
      <c r="A363" s="1139" t="s">
        <v>885</v>
      </c>
      <c r="B363" s="1139"/>
      <c r="C363" s="345">
        <f>IF(ISBLANK(OBRAZ1!B5),"-",OBRAZ1!B5)</f>
        <v>28</v>
      </c>
      <c r="D363" s="401"/>
      <c r="E363" s="346" t="str">
        <f>IF(LEN(OBRAZ1!C5)&gt;0,"(" &amp; OBRAZ1!C5 &amp; ")", "-")</f>
        <v>(2023)</v>
      </c>
      <c r="F363" s="314"/>
      <c r="G363" s="211"/>
      <c r="H363" s="389"/>
      <c r="I363" s="389"/>
      <c r="J363" s="389"/>
      <c r="K363" s="24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thickBot="1" x14ac:dyDescent="0.25">
      <c r="A364" s="1134" t="s">
        <v>1276</v>
      </c>
      <c r="B364" s="1134"/>
      <c r="C364" s="348">
        <f>IF(ISBLANK(OBRAZ1!B6),"-",OBRAZ1!B6)</f>
        <v>648</v>
      </c>
      <c r="D364" s="402"/>
      <c r="E364" s="349" t="str">
        <f>IF(LEN(OBRAZ1!C6)&gt;0,"(" &amp; OBRAZ1!C6 &amp; ")", "-")</f>
        <v>(2023)</v>
      </c>
      <c r="F364" s="314"/>
      <c r="G364" s="818"/>
      <c r="H364" s="819" t="s">
        <v>16</v>
      </c>
      <c r="I364" s="819" t="s">
        <v>217</v>
      </c>
      <c r="J364" s="819" t="s">
        <v>218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9" t="s">
        <v>1389</v>
      </c>
      <c r="B365" s="1139"/>
      <c r="C365" s="409">
        <f>IF(ISBLANK(OBRAZ1!B7),"-",OBRAZ1!B7)</f>
        <v>44.2</v>
      </c>
      <c r="D365" s="401"/>
      <c r="E365" s="346" t="str">
        <f>IF(LEN(OBRAZ1!C7)&gt;0,"(" &amp; OBRAZ1!C7 &amp; ")", "-")</f>
        <v>(2023)</v>
      </c>
      <c r="F365" s="314"/>
      <c r="G365" s="796" t="s">
        <v>1500</v>
      </c>
      <c r="H365" s="806">
        <f>IF(ISBLANK(OBRAZ2!H6),"-",OBRAZ2!H6)</f>
        <v>2340</v>
      </c>
      <c r="I365" s="806">
        <f>IF(ISBLANK(OBRAZ2!I6),"-",OBRAZ2!I6)</f>
        <v>2190</v>
      </c>
      <c r="J365" s="806">
        <f>IF(ISBLANK(OBRAZ2!J6),"-",OBRAZ2!J6)</f>
        <v>150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39.950000000000003" customHeight="1" x14ac:dyDescent="0.2">
      <c r="A366" s="1134" t="s">
        <v>1277</v>
      </c>
      <c r="B366" s="1134"/>
      <c r="C366" s="348">
        <f>IF(ISBLANK(OBRAZ1!B8),"-",OBRAZ1!B8)</f>
        <v>1126</v>
      </c>
      <c r="D366" s="402"/>
      <c r="E366" s="349" t="str">
        <f>IF(LEN(OBRAZ1!C8)&gt;0,"(" &amp; OBRAZ1!C8 &amp; ")", "-")</f>
        <v>(2023)</v>
      </c>
      <c r="F366" s="314"/>
      <c r="G366" s="779" t="s">
        <v>1501</v>
      </c>
      <c r="H366" s="787">
        <f>IF(ISBLANK(OBRAZ2!H7),"-",OBRAZ2!H7)</f>
        <v>338</v>
      </c>
      <c r="I366" s="787">
        <f>IF(ISBLANK(OBRAZ2!I7),"-",OBRAZ2!I7)</f>
        <v>327</v>
      </c>
      <c r="J366" s="787">
        <f>IF(ISBLANK(OBRAZ2!J7),"-",OBRAZ2!J7)</f>
        <v>11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72.75" thickBot="1" x14ac:dyDescent="0.25">
      <c r="A367" s="1139" t="s">
        <v>1390</v>
      </c>
      <c r="B367" s="1139"/>
      <c r="C367" s="409">
        <f>IF(ISBLANK(OBRAZ1!B9),"-",OBRAZ1!B9)</f>
        <v>73.3</v>
      </c>
      <c r="D367" s="401"/>
      <c r="E367" s="346" t="str">
        <f>IF(LEN(OBRAZ1!C9)&gt;0,"(" &amp; OBRAZ1!C9 &amp; ")", "-")</f>
        <v>(2023)</v>
      </c>
      <c r="F367" s="314"/>
      <c r="G367" s="820" t="s">
        <v>1502</v>
      </c>
      <c r="H367" s="805">
        <f>IF(ISBLANK(OBRAZ2!H8),"-",OBRAZ2!H8)</f>
        <v>236</v>
      </c>
      <c r="I367" s="805">
        <f>IF(ISBLANK(OBRAZ2!I8),"-",OBRAZ2!I8)</f>
        <v>236</v>
      </c>
      <c r="J367" s="805">
        <f>IF(ISBLANK(OBRAZ2!J8),"-",OBRAZ2!J8)</f>
        <v>0</v>
      </c>
      <c r="K367" s="314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12"/>
    </row>
    <row r="368" spans="1:26" s="2" customFormat="1" ht="24.95" customHeight="1" thickBot="1" x14ac:dyDescent="0.25">
      <c r="A368" s="1166" t="s">
        <v>195</v>
      </c>
      <c r="B368" s="1166"/>
      <c r="C368" s="463">
        <f>IF(ISBLANK(OBRAZ1!B10),"-",OBRAZ1!B10)</f>
        <v>621</v>
      </c>
      <c r="D368" s="817"/>
      <c r="E368" s="794" t="str">
        <f>IF(LEN(OBRAZ1!C10)&gt;0,"(" &amp; OBRAZ1!C10 &amp; ")", "-")</f>
        <v>(2023)</v>
      </c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4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35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9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5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44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x14ac:dyDescent="0.2">
      <c r="A374" s="153"/>
      <c r="B374" s="5"/>
      <c r="C374" s="3"/>
      <c r="D374" s="3"/>
      <c r="E374" s="5"/>
      <c r="F374" s="5"/>
      <c r="G374" s="5"/>
      <c r="H374" s="5"/>
      <c r="I374" s="5"/>
      <c r="J374" s="5"/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thickBot="1" x14ac:dyDescent="0.25">
      <c r="A375" s="153"/>
      <c r="B375" s="5"/>
      <c r="C375" s="3"/>
      <c r="D375" s="3"/>
      <c r="E375" s="5"/>
      <c r="F375" s="5"/>
      <c r="G375" s="5"/>
      <c r="H375" s="745">
        <f>OBRAZ2!B11</f>
        <v>2021</v>
      </c>
      <c r="I375" s="745">
        <f>OBRAZ2!C11</f>
        <v>2022</v>
      </c>
      <c r="J375" s="745">
        <f>OBRAZ2!D11</f>
        <v>2023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24.95" customHeight="1" x14ac:dyDescent="0.2">
      <c r="A376" s="153"/>
      <c r="B376" s="5"/>
      <c r="C376" s="3"/>
      <c r="D376" s="3"/>
      <c r="E376" s="5"/>
      <c r="F376" s="5"/>
      <c r="G376" s="821" t="s">
        <v>1379</v>
      </c>
      <c r="H376" s="848">
        <f>IF(ISBLANK(OBRAZ2!B12),"-",OBRAZ2!B21)</f>
        <v>0</v>
      </c>
      <c r="I376" s="848">
        <f>IF(ISBLANK(OBRAZ2!C12),"-",OBRAZ2!C21)</f>
        <v>0</v>
      </c>
      <c r="J376" s="848">
        <f>IF(ISBLANK(OBRAZ2!D12),"-",OBRAZ2!D21)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39.950000000000003" customHeight="1" x14ac:dyDescent="0.2">
      <c r="A377" s="153"/>
      <c r="B377" s="5"/>
      <c r="C377" s="3"/>
      <c r="D377" s="3"/>
      <c r="E377" s="5"/>
      <c r="F377" s="5"/>
      <c r="G377" s="148" t="s">
        <v>1380</v>
      </c>
      <c r="H377" s="849">
        <f>IF(ISBLANK(OBRAZ2!B13),"-",OBRAZ2!B22)</f>
        <v>0</v>
      </c>
      <c r="I377" s="849">
        <f>IF(ISBLANK(OBRAZ2!C13),"-",OBRAZ2!C22)</f>
        <v>0</v>
      </c>
      <c r="J377" s="849">
        <f>IF(ISBLANK(OBRAZ2!D13),"-",OBRAZ2!D22)</f>
        <v>0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1381</v>
      </c>
      <c r="H378" s="849">
        <f>IF(ISBLANK(OBRAZ2!B14),"-",OBRAZ2!B23)</f>
        <v>70.128205128205124</v>
      </c>
      <c r="I378" s="849">
        <f>IF(ISBLANK(OBRAZ2!C14),"-",OBRAZ2!C23)</f>
        <v>71.245186136071894</v>
      </c>
      <c r="J378" s="849">
        <f>IF(ISBLANK(OBRAZ2!D14),"-",OBRAZ2!D23)</f>
        <v>74.070981210855948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1382</v>
      </c>
      <c r="H379" s="849">
        <f>IF(ISBLANK(OBRAZ2!B15),"-",OBRAZ2!B24)</f>
        <v>0</v>
      </c>
      <c r="I379" s="849">
        <f>IF(ISBLANK(OBRAZ2!C15),"-",OBRAZ2!C24)</f>
        <v>0</v>
      </c>
      <c r="J379" s="849">
        <f>IF(ISBLANK(OBRAZ2!D15),"-",OBRAZ2!D24)</f>
        <v>0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24.95" customHeight="1" x14ac:dyDescent="0.2">
      <c r="A380" s="153"/>
      <c r="B380" s="5"/>
      <c r="C380" s="3"/>
      <c r="D380" s="3"/>
      <c r="E380" s="5"/>
      <c r="F380" s="5"/>
      <c r="G380" s="148" t="s">
        <v>1383</v>
      </c>
      <c r="H380" s="849">
        <f>IF(ISBLANK(OBRAZ2!B16),"-",OBRAZ2!B25)</f>
        <v>13.034188034188036</v>
      </c>
      <c r="I380" s="849">
        <f>IF(ISBLANK(OBRAZ2!C16),"-",OBRAZ2!C25)</f>
        <v>11.253744116388532</v>
      </c>
      <c r="J380" s="849">
        <f>IF(ISBLANK(OBRAZ2!D16),"-",OBRAZ2!D25)</f>
        <v>9.3528183716075155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39.950000000000003" customHeight="1" x14ac:dyDescent="0.2">
      <c r="A381" s="153"/>
      <c r="B381" s="5"/>
      <c r="C381" s="3"/>
      <c r="D381" s="3"/>
      <c r="E381" s="5"/>
      <c r="F381" s="5"/>
      <c r="G381" s="148" t="s">
        <v>1384</v>
      </c>
      <c r="H381" s="850">
        <f>IF(ISBLANK(OBRAZ2!B17),"-",OBRAZ2!B26)</f>
        <v>16.837606837606838</v>
      </c>
      <c r="I381" s="850">
        <f>IF(ISBLANK(OBRAZ2!C17),"-",OBRAZ2!C26)</f>
        <v>17.501069747539582</v>
      </c>
      <c r="J381" s="850">
        <f>IF(ISBLANK(OBRAZ2!D17),"-",OBRAZ2!D26)</f>
        <v>16.576200417536533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thickBot="1" x14ac:dyDescent="0.25">
      <c r="A382" s="153"/>
      <c r="B382" s="5"/>
      <c r="C382" s="3"/>
      <c r="D382" s="3"/>
      <c r="E382" s="5"/>
      <c r="F382" s="5"/>
      <c r="G382" s="1034" t="s">
        <v>16</v>
      </c>
      <c r="H382" s="1034">
        <v>100</v>
      </c>
      <c r="I382" s="1034">
        <v>100</v>
      </c>
      <c r="J382" s="1034">
        <v>100</v>
      </c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9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44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590"/>
      <c r="I392" s="590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744"/>
      <c r="I393" s="744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5">
      <c r="A394" s="153"/>
      <c r="B394" s="5"/>
      <c r="C394" s="3"/>
      <c r="D394" s="3"/>
      <c r="E394" s="5"/>
      <c r="F394" s="5"/>
      <c r="G394" s="743"/>
      <c r="H394" s="590"/>
      <c r="I394" s="590"/>
      <c r="J394" s="590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153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">
      <c r="A405" s="5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24.95" customHeight="1" x14ac:dyDescent="0.25">
      <c r="A406" s="384"/>
      <c r="B406" s="5"/>
      <c r="C406" s="3"/>
      <c r="D406" s="3"/>
      <c r="E406" s="5"/>
      <c r="F406" s="5"/>
      <c r="G406" s="5"/>
      <c r="H406" s="5"/>
      <c r="I406" s="5"/>
      <c r="J406" s="5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43.5" customHeight="1" x14ac:dyDescent="0.2">
      <c r="A407" s="146" t="s">
        <v>238</v>
      </c>
      <c r="B407" s="146"/>
      <c r="C407" s="146"/>
      <c r="D407" s="146"/>
      <c r="E407" s="146"/>
      <c r="F407" s="146"/>
      <c r="G407" s="146"/>
      <c r="H407" s="146"/>
      <c r="I407" s="146"/>
      <c r="J407" s="146"/>
      <c r="K407" s="146"/>
      <c r="L407" s="45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30" customHeight="1" x14ac:dyDescent="0.2">
      <c r="A408" s="369"/>
      <c r="B408" s="369"/>
      <c r="C408" s="369"/>
      <c r="D408" s="369"/>
      <c r="E408" s="369"/>
      <c r="F408" s="369"/>
      <c r="G408" s="369"/>
      <c r="H408" s="369"/>
      <c r="I408" s="369"/>
      <c r="J408" s="369"/>
      <c r="K408" s="369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18" customHeight="1" thickBot="1" x14ac:dyDescent="0.25">
      <c r="A409" s="313"/>
      <c r="B409" s="314"/>
      <c r="C409" s="315"/>
      <c r="D409" s="315"/>
      <c r="E409" s="314"/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41" t="s">
        <v>1278</v>
      </c>
      <c r="B410" s="1141"/>
      <c r="C410" s="548">
        <f>IF(ISBLANK(OBRAZ5!B4),"-",OBRAZ5!B4)</f>
        <v>10</v>
      </c>
      <c r="D410" s="816"/>
      <c r="E410" s="792" t="str">
        <f>IF(LEN(OBRAZ5!C4)&gt;0,"(" &amp; OBRAZ5!C4 &amp; ")", "-")</f>
        <v>(2023)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1113" t="s">
        <v>1279</v>
      </c>
      <c r="B411" s="1113"/>
      <c r="C411" s="345">
        <f>IF(ISBLANK(OBRAZ5!B5),"-",OBRAZ5!B5)</f>
        <v>15</v>
      </c>
      <c r="D411" s="401"/>
      <c r="E411" s="346" t="str">
        <f>IF(LEN(OBRAZ5!C5)&gt;0,"(" &amp; OBRAZ5!C5 &amp; ")", "-")</f>
        <v>(2022)</v>
      </c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39.950000000000003" customHeight="1" x14ac:dyDescent="0.2">
      <c r="A412" s="1134" t="s">
        <v>1280</v>
      </c>
      <c r="B412" s="1134"/>
      <c r="C412" s="348"/>
      <c r="D412" s="402"/>
      <c r="E412" s="349"/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472</v>
      </c>
      <c r="B413" s="245"/>
      <c r="C413" s="317">
        <f>IF(ISBLANK(OBRAZ5!B7),"-",OBRAZ5!B7)</f>
        <v>2244</v>
      </c>
      <c r="D413" s="151"/>
      <c r="E413" s="318" t="str">
        <f>IF(LEN(OBRAZ5!C7)&gt;0,"(" &amp; OBRAZ5!C7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471</v>
      </c>
      <c r="B414" s="245"/>
      <c r="C414" s="317">
        <f>IF(ISBLANK(OBRAZ5!B8),"-",OBRAZ5!B8)</f>
        <v>2442</v>
      </c>
      <c r="D414" s="151"/>
      <c r="E414" s="318" t="str">
        <f>IF(LEN(OBRAZ5!C8)&gt;0,"(" &amp; OBRAZ5!C8 &amp; ")", "-")</f>
        <v>(2022)</v>
      </c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39.950000000000003" customHeight="1" x14ac:dyDescent="0.2">
      <c r="A415" s="1106" t="s">
        <v>1281</v>
      </c>
      <c r="B415" s="1106"/>
      <c r="C415" s="317"/>
      <c r="D415" s="151"/>
      <c r="E415" s="318"/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3" t="s">
        <v>472</v>
      </c>
      <c r="B416" s="245"/>
      <c r="C416" s="317">
        <f>IF(ISBLANK(OBRAZ5!B10),"-",OBRAZ5!B10)</f>
        <v>297</v>
      </c>
      <c r="D416" s="151"/>
      <c r="E416" s="318" t="str">
        <f>IF(LEN(OBRAZ5!C10)&gt;0,"(" &amp; OBRAZ5!C10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404" t="s">
        <v>471</v>
      </c>
      <c r="B417" s="405"/>
      <c r="C417" s="345">
        <f>IF(ISBLANK(OBRAZ5!B11),"-",OBRAZ5!B11)</f>
        <v>207</v>
      </c>
      <c r="D417" s="401"/>
      <c r="E417" s="346" t="str">
        <f>IF(LEN(OBRAZ5!C11)&gt;0,"(" &amp; OBRAZ5!C11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7" t="s">
        <v>1391</v>
      </c>
      <c r="B418" s="1107"/>
      <c r="C418" s="407">
        <f>IF(ISBLANK(OBRAZ5!B12),"-",OBRAZ5!B12)</f>
        <v>98</v>
      </c>
      <c r="D418" s="151"/>
      <c r="E418" s="318" t="str">
        <f>IF(LEN(OBRAZ5!C12)&gt;0,"(" &amp; OBRAZ5!C12 &amp; ")", "-")</f>
        <v>(2023)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6" t="s">
        <v>1020</v>
      </c>
      <c r="B419" s="1106"/>
      <c r="C419" s="317">
        <f>IF(ISBLANK(OBRAZ5!B13),"-",OBRAZ5!B13)</f>
        <v>678</v>
      </c>
      <c r="D419" s="151"/>
      <c r="E419" s="318" t="str">
        <f>IF(LEN(OBRAZ5!C13)&gt;0,"(" &amp; OBRAZ5!C13 &amp; ")", "-")</f>
        <v>(2023)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24.95" customHeight="1" x14ac:dyDescent="0.2">
      <c r="A420" s="1107" t="s">
        <v>1392</v>
      </c>
      <c r="B420" s="1107"/>
      <c r="C420" s="407">
        <f>IF(ISBLANK(OBRAZ5!B14),"-",OBRAZ5!B14)</f>
        <v>95.5</v>
      </c>
      <c r="D420" s="151"/>
      <c r="E420" s="318" t="str">
        <f>IF(LEN(OBRAZ5!C14)&gt;0,"(" &amp; OBRAZ5!C14 &amp; ")", "-")</f>
        <v>(2023)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6" t="s">
        <v>1415</v>
      </c>
      <c r="B421" s="1106"/>
      <c r="C421" s="407">
        <f>IF(ISBLANK(OBRAZ5!B15),"-",OBRAZ5!B15)</f>
        <v>0.5</v>
      </c>
      <c r="D421" s="151"/>
      <c r="E421" s="318" t="str">
        <f>IF(LEN(OBRAZ5!C15)&gt;0,"(" &amp; OBRAZ5!C15 &amp; ")", "-")</f>
        <v>(2022)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39.950000000000003" customHeight="1" x14ac:dyDescent="0.2">
      <c r="A422" s="1134" t="s">
        <v>1404</v>
      </c>
      <c r="B422" s="1134"/>
      <c r="C422" s="348">
        <f>IF(ISBLANK(OBRAZ5!B16),"-",OBRAZ5!B16)</f>
        <v>34</v>
      </c>
      <c r="D422" s="402"/>
      <c r="E422" s="349" t="str">
        <f>IF(LEN(OBRAZ5!C16)&gt;0,"(" &amp; OBRAZ5!C16 &amp; ")", "-")</f>
        <v>(2023)</v>
      </c>
      <c r="F422" s="314"/>
      <c r="G422" s="314"/>
      <c r="H422" s="314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thickBot="1" x14ac:dyDescent="0.25">
      <c r="A423" s="1142" t="s">
        <v>470</v>
      </c>
      <c r="B423" s="1142"/>
      <c r="C423" s="463">
        <f>IF(ISBLANK(OBRAZ5!B17),"-",OBRAZ5!B17)</f>
        <v>0</v>
      </c>
      <c r="D423" s="817"/>
      <c r="E423" s="794" t="str">
        <f>IF(LEN(OBRAZ5!C17)&gt;0,"(" &amp; OBRAZ5!C17 &amp; ")", "-")</f>
        <v>(2023)</v>
      </c>
      <c r="F423" s="314"/>
      <c r="G423" s="314"/>
      <c r="H423" s="396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313"/>
      <c r="B426" s="314"/>
      <c r="C426" s="315"/>
      <c r="D426" s="315"/>
      <c r="E426" s="314"/>
      <c r="F426" s="314"/>
      <c r="G426" s="314"/>
      <c r="H426" s="314"/>
      <c r="I426" s="314"/>
      <c r="J426" s="314"/>
      <c r="K426" s="370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24.95" customHeight="1" x14ac:dyDescent="0.2">
      <c r="A442" s="45"/>
      <c r="B442" s="5"/>
      <c r="C442" s="3"/>
      <c r="D442" s="3"/>
      <c r="E442" s="5"/>
      <c r="F442" s="5"/>
      <c r="G442" s="5"/>
      <c r="H442" s="5"/>
      <c r="I442" s="5"/>
      <c r="J442" s="5"/>
      <c r="L442" s="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43.5" customHeight="1" x14ac:dyDescent="0.2">
      <c r="A443" s="146" t="s">
        <v>261</v>
      </c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45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30" customHeight="1" thickBot="1" x14ac:dyDescent="0.25">
      <c r="A444" s="369"/>
      <c r="B444" s="369"/>
      <c r="C444" s="369"/>
      <c r="D444" s="369"/>
      <c r="E444" s="369"/>
      <c r="F444" s="369"/>
      <c r="G444" s="369"/>
      <c r="H444" s="369"/>
      <c r="I444" s="369"/>
      <c r="J444" s="369"/>
      <c r="K444" s="369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1022</v>
      </c>
      <c r="B445" s="1155"/>
      <c r="C445" s="548">
        <f>IF(ISBLANK(OBRAZ7!B4),"-",OBRAZ7!B4)</f>
        <v>7</v>
      </c>
      <c r="D445" s="816"/>
      <c r="E445" s="792" t="str">
        <f>IF(LEN(OBRAZ7!C4)&gt;0,"(" &amp; OBRAZ7!C4 &amp; ")", "-")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6" t="s">
        <v>1282</v>
      </c>
      <c r="B446" s="1156"/>
      <c r="C446" s="317">
        <f>IF(COUNT(OBRAZ8!B7,OBRAZ8!E7,OBRAZ8!H7)=0,"-",OBRAZ8!K7)</f>
        <v>3868</v>
      </c>
      <c r="D446" s="151"/>
      <c r="E446" s="318" t="str">
        <f>IF(COUNT(OBRAZ8!B7,OBRAZ8!E7,OBRAZ8!H7)=0,"-","(" &amp; OBRAZ8!A7 &amp; ")")</f>
        <v>(2023)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6" t="s">
        <v>1393</v>
      </c>
      <c r="B447" s="1136"/>
      <c r="C447" s="407" t="str">
        <f>IF(ISBLANK(OBRAZ7!B6),"-",OBRAZ7!B6)</f>
        <v>-</v>
      </c>
      <c r="D447" s="151"/>
      <c r="E447" s="318" t="str">
        <f>IF(LEN(OBRAZ7!C6)&gt;0,"(" &amp; OBRAZ7!C6 &amp; ")", "-")</f>
        <v>-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40" t="s">
        <v>1283</v>
      </c>
      <c r="B448" s="1140"/>
      <c r="C448" s="348">
        <f>IF(COUNT(OBRAZ8!B23,OBRAZ8!E23,OBRAZ8!H23)=0,"-",OBRAZ8!K23)</f>
        <v>991</v>
      </c>
      <c r="D448" s="402"/>
      <c r="E448" s="349" t="str">
        <f>IF(COUNT(OBRAZ8!B23,OBRAZ8!E23,OBRAZ8!H23)=0,"-","(" &amp; OBRAZ8!A23 &amp; ")")</f>
        <v>(2023)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54" t="s">
        <v>1416</v>
      </c>
      <c r="B449" s="1154"/>
      <c r="C449" s="409" t="str">
        <f>IF(ISBLANK(OBRAZ7!B8),"-",OBRAZ7!B8)</f>
        <v>-</v>
      </c>
      <c r="D449" s="401"/>
      <c r="E449" s="346" t="str">
        <f>IF(LEN(OBRAZ7!C8)&gt;0,"(" &amp; OBRAZ7!C8 &amp; ")", "-")</f>
        <v>-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x14ac:dyDescent="0.2">
      <c r="A450" s="1169" t="s">
        <v>1417</v>
      </c>
      <c r="B450" s="1169"/>
      <c r="C450" s="407">
        <f>IF(ISBLANK(OBRAZ7!B9),"-",OBRAZ7!B9)</f>
        <v>0.9</v>
      </c>
      <c r="D450" s="151"/>
      <c r="E450" s="318" t="str">
        <f>IF(LEN(OBRAZ7!C9)&gt;0,"(" &amp; OBRAZ7!C9 &amp; ")", "-")</f>
        <v>(2022)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39.950000000000003" customHeight="1" thickBot="1" x14ac:dyDescent="0.25">
      <c r="A451" s="1135" t="s">
        <v>1405</v>
      </c>
      <c r="B451" s="1135"/>
      <c r="C451" s="463">
        <f>IF(ISBLANK(OBRAZ7!B10),"-",OBRAZ7!B10)</f>
        <v>0</v>
      </c>
      <c r="D451" s="817"/>
      <c r="E451" s="794" t="str">
        <f>IF(LEN(OBRAZ7!C10)&gt;0,"(" &amp; OBRAZ7!C10 &amp; ")", "-")</f>
        <v>(2023)</v>
      </c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74"/>
      <c r="B454" s="374"/>
      <c r="C454" s="317"/>
      <c r="D454" s="151"/>
      <c r="E454" s="318"/>
      <c r="F454" s="314"/>
      <c r="G454" s="314"/>
      <c r="H454" s="314"/>
      <c r="I454" s="314"/>
      <c r="J454" s="314"/>
      <c r="K454" s="370"/>
      <c r="L454" s="33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4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24.9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1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" customFormat="1" ht="24.95" customHeight="1" x14ac:dyDescent="0.2">
      <c r="A473" s="313"/>
      <c r="B473" s="314"/>
      <c r="C473" s="315"/>
      <c r="D473" s="315"/>
      <c r="E473" s="314"/>
      <c r="F473" s="314"/>
      <c r="G473" s="314"/>
      <c r="H473" s="313"/>
      <c r="I473" s="314"/>
      <c r="J473" s="314"/>
      <c r="K473" s="370"/>
      <c r="L473" s="9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12"/>
    </row>
    <row r="474" spans="1:26" s="24" customFormat="1" ht="43.5" customHeight="1" x14ac:dyDescent="0.55000000000000004">
      <c r="A474" s="467" t="s">
        <v>1209</v>
      </c>
      <c r="B474" s="471"/>
      <c r="C474" s="472"/>
      <c r="D474" s="472"/>
      <c r="E474" s="471"/>
      <c r="F474" s="471"/>
      <c r="G474" s="471"/>
      <c r="H474" s="471"/>
      <c r="I474" s="471"/>
      <c r="J474" s="471"/>
      <c r="K474" s="471"/>
      <c r="L474" s="459"/>
      <c r="Z474" s="25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x14ac:dyDescent="0.2">
      <c r="A476" s="313"/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30" customHeight="1" thickBot="1" x14ac:dyDescent="0.4">
      <c r="A477" s="844" t="s">
        <v>2354</v>
      </c>
      <c r="B477" s="314"/>
      <c r="C477" s="315"/>
      <c r="D477" s="315"/>
      <c r="E477" s="314"/>
      <c r="F477" s="314"/>
      <c r="G477" s="314"/>
      <c r="H477" s="313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796" t="s">
        <v>1007</v>
      </c>
      <c r="B478" s="548">
        <f>IF(ISBLANK(KULT1!B4),"-",KULT1!B4)</f>
        <v>2</v>
      </c>
      <c r="C478" s="318"/>
      <c r="D478" s="541"/>
      <c r="E478" s="31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431" t="s">
        <v>1214</v>
      </c>
      <c r="B479" s="345">
        <f>IF(ISBLANK(KULT1!B5),"-",KULT1!B5)</f>
        <v>30930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550" t="s">
        <v>1008</v>
      </c>
      <c r="B480" s="348">
        <f>IF(ISBLANK(KULT1!B6),"-",KULT1!B6)</f>
        <v>2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431" t="s">
        <v>1215</v>
      </c>
      <c r="B481" s="345">
        <f>IF(ISBLANK(KULT1!B7),"-",KULT1!B7)</f>
        <v>41325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79" t="s">
        <v>1009</v>
      </c>
      <c r="B482" s="317">
        <f>IF(ISBLANK(KULT1!B8),"-",KULT1!B8)</f>
        <v>1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x14ac:dyDescent="0.25">
      <c r="A483" s="779" t="s">
        <v>1010</v>
      </c>
      <c r="B483" s="317">
        <f>IF(ISBLANK(KULT1!B9),"-",KULT1!B9)</f>
        <v>13</v>
      </c>
      <c r="C483" s="318"/>
      <c r="D483" s="541"/>
      <c r="E483" s="407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thickBot="1" x14ac:dyDescent="0.3">
      <c r="A484" s="820" t="s">
        <v>1216</v>
      </c>
      <c r="B484" s="463">
        <f>IF(ISBLANK(KULT1!B10),"-",KULT1!B10)</f>
        <v>11983</v>
      </c>
      <c r="C484" s="318"/>
      <c r="D484" s="541"/>
      <c r="E484" s="351"/>
      <c r="F484" s="318"/>
      <c r="G484" s="314"/>
      <c r="H484" s="551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" customFormat="1" ht="24.95" customHeight="1" x14ac:dyDescent="0.2">
      <c r="A486" s="313"/>
      <c r="B486" s="314"/>
      <c r="C486" s="315"/>
      <c r="D486" s="315"/>
      <c r="E486" s="314"/>
      <c r="F486" s="314"/>
      <c r="G486" s="314"/>
      <c r="H486" s="313"/>
      <c r="I486" s="314"/>
      <c r="J486" s="314"/>
      <c r="K486" s="370"/>
      <c r="L486" s="9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12"/>
    </row>
    <row r="487" spans="1:26" s="24" customFormat="1" ht="43.5" customHeight="1" x14ac:dyDescent="0.55000000000000004">
      <c r="A487" s="467" t="s">
        <v>968</v>
      </c>
      <c r="B487" s="471"/>
      <c r="C487" s="472"/>
      <c r="D487" s="472"/>
      <c r="E487" s="471"/>
      <c r="F487" s="471"/>
      <c r="G487" s="471"/>
      <c r="H487" s="471"/>
      <c r="I487" s="471"/>
      <c r="J487" s="471"/>
      <c r="K487" s="471"/>
      <c r="L487" s="459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4" customFormat="1" ht="30" customHeight="1" x14ac:dyDescent="0.4">
      <c r="A489" s="339"/>
      <c r="B489" s="367"/>
      <c r="C489" s="368"/>
      <c r="D489" s="368"/>
      <c r="E489" s="367"/>
      <c r="F489" s="367"/>
      <c r="G489" s="367"/>
      <c r="H489" s="367"/>
      <c r="I489" s="367"/>
      <c r="J489" s="367"/>
      <c r="K489" s="367"/>
      <c r="Z489" s="25"/>
    </row>
    <row r="490" spans="1:26" s="2" customFormat="1" ht="30" customHeight="1" thickBot="1" x14ac:dyDescent="0.4">
      <c r="A490" s="844" t="s">
        <v>2354</v>
      </c>
      <c r="B490" s="314"/>
      <c r="C490" s="315"/>
      <c r="D490" s="315"/>
      <c r="E490" s="314"/>
      <c r="F490" s="314"/>
      <c r="G490" s="314"/>
      <c r="H490" s="313"/>
      <c r="I490" s="314"/>
      <c r="J490" s="314"/>
      <c r="K490" s="370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37" t="s">
        <v>422</v>
      </c>
      <c r="B491" s="1137"/>
      <c r="C491" s="1137"/>
      <c r="D491" s="1008"/>
      <c r="E491" s="1012">
        <f>IF(ISBLANK(ZDRAV1!B4),"-",ZDRAV1!B4)</f>
        <v>332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6" t="s">
        <v>1944</v>
      </c>
      <c r="B492" s="1106"/>
      <c r="C492" s="1106"/>
      <c r="D492" s="1009"/>
      <c r="E492" s="407">
        <f>IF(ISBLANK(ZDRAV1!B5),"-",ZDRAV1!B5)</f>
        <v>4.7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6" t="s">
        <v>2359</v>
      </c>
      <c r="B493" s="1106"/>
      <c r="C493" s="1106"/>
      <c r="D493" s="1009"/>
      <c r="E493" s="407">
        <f>IF(ISBLANK(ZDRAV1!B6),"-",ZDRAV1!B6)</f>
        <v>1.2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6" t="s">
        <v>2360</v>
      </c>
      <c r="B494" s="1106"/>
      <c r="C494" s="1106"/>
      <c r="D494" s="1009"/>
      <c r="E494" s="407">
        <f>IF(ISBLANK(ZDRAV1!B7),"-",ZDRAV1!B7)</f>
        <v>0.6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39.950000000000003" customHeight="1" x14ac:dyDescent="0.2">
      <c r="A495" s="1106" t="s">
        <v>2361</v>
      </c>
      <c r="B495" s="1106"/>
      <c r="C495" s="1106"/>
      <c r="D495" s="1009"/>
      <c r="E495" s="407">
        <f>IF(ISBLANK(ZDRAV1!B8),"-",ZDRAV1!B8)</f>
        <v>0.16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24.75" customHeight="1" x14ac:dyDescent="0.2">
      <c r="A496" s="1138" t="s">
        <v>2353</v>
      </c>
      <c r="B496" s="1138"/>
      <c r="C496" s="1138"/>
      <c r="D496" s="1009"/>
      <c r="E496" s="407">
        <f>IF(ISBLANK(ZDRAV1!B9),"-",ZDRAV1!B9)</f>
        <v>2.4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45.75" customHeight="1" x14ac:dyDescent="0.2">
      <c r="A497" s="1133" t="s">
        <v>1394</v>
      </c>
      <c r="B497" s="1133"/>
      <c r="C497" s="1133"/>
      <c r="D497" s="1011"/>
      <c r="E497" s="410">
        <f>IF(ISBLANK(ZDRAV1!B10),"-",ZDRAV1!B10)</f>
        <v>134.6</v>
      </c>
      <c r="F497" s="318"/>
      <c r="G497" s="5"/>
      <c r="H497" s="45"/>
      <c r="I497" s="5"/>
      <c r="J497" s="5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8" t="s">
        <v>518</v>
      </c>
      <c r="B498" s="1138"/>
      <c r="C498" s="1138"/>
      <c r="D498" s="1010"/>
      <c r="E498" s="411">
        <f>IF(ISBLANK(ZDRAV1!B11),"-",ZDRAV1!B11)</f>
        <v>0.97</v>
      </c>
      <c r="F498" s="318"/>
      <c r="G498" s="5"/>
      <c r="H498" s="234"/>
      <c r="I498" s="234"/>
      <c r="J498" s="234"/>
      <c r="K498" s="234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3" t="s">
        <v>423</v>
      </c>
      <c r="B499" s="1133"/>
      <c r="C499" s="1133"/>
      <c r="D499" s="1009"/>
      <c r="E499" s="1013">
        <f>IF(ISBLANK(ZDRAV1!B14),"-",ZDRAV1!B14)</f>
        <v>1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24.75" customHeight="1" x14ac:dyDescent="0.2">
      <c r="A500" s="1139" t="s">
        <v>2356</v>
      </c>
      <c r="B500" s="1139"/>
      <c r="C500" s="1139"/>
      <c r="D500" s="412"/>
      <c r="E500" s="407">
        <f>IF(ISBLANK(ZDRAV1!B15),"-",ZDRAV1!B15)</f>
        <v>1.4</v>
      </c>
      <c r="F500" s="318"/>
      <c r="G500" s="5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x14ac:dyDescent="0.25">
      <c r="A501" s="1134" t="s">
        <v>1945</v>
      </c>
      <c r="B501" s="1134"/>
      <c r="C501" s="1134"/>
      <c r="D501" s="413"/>
      <c r="E501" s="406">
        <f>IF(ISBLANK(ZDRAV1!B18),"-",ZDRAV1!B18)</f>
        <v>100</v>
      </c>
      <c r="F501" s="318"/>
      <c r="G501" s="47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39.950000000000003" customHeight="1" thickBot="1" x14ac:dyDescent="0.3">
      <c r="A502" s="1142" t="s">
        <v>1946</v>
      </c>
      <c r="B502" s="1142"/>
      <c r="C502" s="1142"/>
      <c r="D502" s="823"/>
      <c r="E502" s="799">
        <f>IF(ISBLANK(ZDRAV1!B19),"-",ZDRAV1!B19)</f>
        <v>96.9</v>
      </c>
      <c r="F502" s="318"/>
      <c r="G502" s="47"/>
      <c r="J502" s="5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317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61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978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375"/>
      <c r="B508" s="343"/>
      <c r="C508" s="343"/>
      <c r="D508" s="343"/>
      <c r="E508" s="376"/>
      <c r="F508" s="150"/>
      <c r="G508" s="343"/>
      <c r="H508" s="370"/>
      <c r="I508" s="370"/>
      <c r="J508" s="314"/>
      <c r="K508" s="370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148"/>
      <c r="E522" s="376"/>
      <c r="F522" s="150"/>
      <c r="G522" s="343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24.9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" customFormat="1" ht="39.75" customHeight="1" x14ac:dyDescent="0.2">
      <c r="A524" s="383"/>
      <c r="B524" s="343"/>
      <c r="C524" s="343"/>
      <c r="D524" s="343"/>
      <c r="E524" s="376"/>
      <c r="F524" s="150"/>
      <c r="G524" s="343"/>
      <c r="H524" s="370"/>
      <c r="I524" s="370"/>
      <c r="J524" s="314"/>
      <c r="K524" s="370"/>
      <c r="L524" s="9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12"/>
    </row>
    <row r="525" spans="1:26" s="24" customFormat="1" ht="43.5" customHeight="1" x14ac:dyDescent="0.4">
      <c r="A525" s="467" t="s">
        <v>980</v>
      </c>
      <c r="B525" s="469"/>
      <c r="C525" s="470"/>
      <c r="D525" s="470"/>
      <c r="E525" s="469"/>
      <c r="F525" s="469"/>
      <c r="G525" s="469"/>
      <c r="H525" s="469"/>
      <c r="I525" s="469"/>
      <c r="J525" s="469"/>
      <c r="K525" s="469"/>
      <c r="L525" s="459"/>
      <c r="Z525" s="25"/>
    </row>
    <row r="526" spans="1:26" s="24" customFormat="1" ht="30" customHeight="1" thickBot="1" x14ac:dyDescent="0.45">
      <c r="A526" s="339"/>
      <c r="B526" s="367"/>
      <c r="C526" s="368"/>
      <c r="D526" s="368"/>
      <c r="E526" s="367"/>
      <c r="F526" s="367"/>
      <c r="G526" s="367"/>
      <c r="H526" s="367"/>
      <c r="I526" s="367"/>
      <c r="J526" s="367"/>
      <c r="K526" s="367"/>
      <c r="Z526" s="25"/>
    </row>
    <row r="527" spans="1:26" ht="18" customHeight="1" thickBot="1" x14ac:dyDescent="0.25">
      <c r="A527" s="314"/>
      <c r="B527" s="314"/>
      <c r="C527" s="315"/>
      <c r="D527" s="315"/>
      <c r="E527" s="314"/>
      <c r="F527" s="314"/>
      <c r="G527" s="314"/>
      <c r="H527" s="314"/>
      <c r="I527" s="314"/>
      <c r="J527" s="314"/>
      <c r="K527" s="314"/>
    </row>
    <row r="528" spans="1:26" s="2" customFormat="1" ht="39.950000000000003" customHeight="1" x14ac:dyDescent="0.2">
      <c r="A528" s="1137" t="s">
        <v>298</v>
      </c>
      <c r="B528" s="1137"/>
      <c r="C528" s="1137"/>
      <c r="D528" s="796"/>
      <c r="E528" s="548">
        <f>IF(ISBLANK('SOC1'!B4),"-",'SOC1'!B4)</f>
        <v>7050</v>
      </c>
      <c r="F528" s="792" t="str">
        <f>IF(LEN('SOC1'!C4)&gt;0,"(" &amp; 'SOC1'!C4 &amp; ")", "-")</f>
        <v>(2022)</v>
      </c>
      <c r="G528" s="374"/>
      <c r="H528" s="370"/>
      <c r="I528" s="370"/>
      <c r="J528" s="314"/>
      <c r="K528" s="370"/>
      <c r="L528" s="33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6" t="s">
        <v>2537</v>
      </c>
      <c r="B529" s="1106"/>
      <c r="C529" s="1106"/>
      <c r="D529" s="783"/>
      <c r="E529" s="376">
        <f>IF(ISBLANK('SOC1'!B5),"-",'SOC1'!B5)</f>
        <v>10</v>
      </c>
      <c r="F529" s="318" t="str">
        <f>IF(LEN('SOC1'!C5)&gt;0,"(" &amp; 'SOC1'!C5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24.95" customHeight="1" x14ac:dyDescent="0.2">
      <c r="A530" s="1106" t="s">
        <v>1480</v>
      </c>
      <c r="B530" s="1106"/>
      <c r="C530" s="1106"/>
      <c r="D530" s="783"/>
      <c r="E530" s="317">
        <f>IF(ISBLANK('SOC1'!B8),"-",'SOC1'!B8)</f>
        <v>13</v>
      </c>
      <c r="F530" s="318" t="str">
        <f>IF(LEN('SOC1'!C8)&gt;0,"(" &amp; 'SOC1'!C8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x14ac:dyDescent="0.2">
      <c r="A531" s="1106" t="s">
        <v>996</v>
      </c>
      <c r="B531" s="1106"/>
      <c r="C531" s="1106"/>
      <c r="D531" s="783"/>
      <c r="E531" s="317">
        <f>IF(ISBLANK('SOC1'!B9),"-",'SOC1'!B9)</f>
        <v>542</v>
      </c>
      <c r="F531" s="318" t="str">
        <f>IF(LEN('SOC1'!C9)&gt;0,"(" &amp; 'SOC1'!C9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39.950000000000003" customHeight="1" thickBot="1" x14ac:dyDescent="0.25">
      <c r="A532" s="1142" t="s">
        <v>995</v>
      </c>
      <c r="B532" s="1142"/>
      <c r="C532" s="1142"/>
      <c r="D532" s="824"/>
      <c r="E532" s="463">
        <f>IF(ISBLANK('SOC1'!B10),"-",'SOC1'!B10)</f>
        <v>5370</v>
      </c>
      <c r="F532" s="794" t="str">
        <f>IF(LEN('SOC1'!C10)&gt;0,"(" &amp; 'SOC1'!C10 &amp; ")", "-")</f>
        <v>(2022)</v>
      </c>
      <c r="G532" s="399"/>
      <c r="H532" s="370"/>
      <c r="I532" s="370"/>
      <c r="J532" s="314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96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313"/>
      <c r="B541" s="314"/>
      <c r="C541" s="315"/>
      <c r="D541" s="315"/>
      <c r="E541" s="314"/>
      <c r="F541" s="314"/>
      <c r="G541" s="314"/>
      <c r="H541" s="314"/>
      <c r="I541" s="314"/>
      <c r="J541" s="314"/>
      <c r="K541" s="370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317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78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8" t="s">
        <v>2852</v>
      </c>
      <c r="B545" s="1148"/>
      <c r="C545" s="1148"/>
      <c r="D545" s="825"/>
      <c r="E545" s="826">
        <f>IF(ISBLANK('SOC9'!E7),"-",'SOC9'!E7)</f>
        <v>16</v>
      </c>
      <c r="F545" s="827" t="str">
        <f>IF(LEN('SOC9'!D7)&gt;0,"(" &amp; 'SOC9'!D7 &amp; ")", "-")</f>
        <v>(2023)</v>
      </c>
      <c r="G545" s="314"/>
      <c r="H545" s="314"/>
      <c r="I545" s="314"/>
      <c r="J545" s="314"/>
      <c r="K545" s="370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7" t="s">
        <v>2853</v>
      </c>
      <c r="B546" s="1107"/>
      <c r="C546" s="1107"/>
      <c r="D546" s="782"/>
      <c r="E546" s="317">
        <f>IF(ISBLANK('SOC3'!B4),"-",'SOC3'!B4)</f>
        <v>15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7" t="s">
        <v>2854</v>
      </c>
      <c r="B547" s="1107"/>
      <c r="C547" s="1107"/>
      <c r="D547" s="782"/>
      <c r="E547" s="407">
        <f>IF(ISBLANK('SOC3'!B5),"-",'SOC3'!B5)</f>
        <v>1.3</v>
      </c>
      <c r="F547" s="318" t="str">
        <f>IF(LEN('SOC3'!C5)&gt;0,"(" &amp; 'SOC3'!C5 &amp; ")", "-")</f>
        <v>(2023)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2" t="s">
        <v>2855</v>
      </c>
      <c r="B548" s="1152"/>
      <c r="C548" s="1152"/>
      <c r="D548" s="784"/>
      <c r="E548" s="406">
        <f>IF(ISBLANK('SOC3'!B6),"-",'SOC3'!B6)</f>
        <v>0.1</v>
      </c>
      <c r="F548" s="349" t="str">
        <f>IF(LEN('SOC3'!C6)&gt;0,"(" &amp; 'SOC3'!C6 &amp; ")", "-")</f>
        <v>(2023)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2856</v>
      </c>
      <c r="B549" s="1113"/>
      <c r="C549" s="1113"/>
      <c r="D549" s="778"/>
      <c r="E549" s="409">
        <f>IF(ISBLANK('SOC3'!B7),"-",'SOC3'!B7)</f>
        <v>1.2</v>
      </c>
      <c r="F549" s="346" t="str">
        <f>IF(LEN('SOC3'!C7)&gt;0,"(" &amp; 'SOC3'!C7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06" t="s">
        <v>2857</v>
      </c>
      <c r="B550" s="1106"/>
      <c r="C550" s="1106"/>
      <c r="D550" s="783"/>
      <c r="E550" s="317">
        <f>IF(ISBLANK('SOC3'!B8),"-",'SOC3'!B8)</f>
        <v>1</v>
      </c>
      <c r="F550" s="318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24.95" customHeight="1" x14ac:dyDescent="0.2">
      <c r="A551" s="1134" t="s">
        <v>2858</v>
      </c>
      <c r="B551" s="1134"/>
      <c r="C551" s="1134"/>
      <c r="D551" s="780"/>
      <c r="E551" s="348">
        <f>IF(ISBLANK('SOC3'!B9),"-",'SOC3'!B9)</f>
        <v>62</v>
      </c>
      <c r="F551" s="349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2" t="s">
        <v>2859</v>
      </c>
      <c r="B552" s="1142"/>
      <c r="C552" s="1142"/>
      <c r="D552" s="824"/>
      <c r="E552" s="799">
        <f>IF(ISBLANK('SOC3'!B10),"-",'SOC3'!B10)</f>
        <v>0.4</v>
      </c>
      <c r="F552" s="794" t="str">
        <f>IF(LEN('SOC3'!C10)&gt;0,"(" &amp; 'SOC3'!C10 &amp; ")", "-")</f>
        <v>(2023)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70"/>
      <c r="B553" s="1170"/>
      <c r="C553" s="117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314"/>
      <c r="H557" s="314"/>
      <c r="I557" s="314"/>
      <c r="J557" s="314"/>
      <c r="K557" s="370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340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7" t="s">
        <v>2868</v>
      </c>
      <c r="B564" s="1137"/>
      <c r="C564" s="1137"/>
      <c r="D564" s="822"/>
      <c r="E564" s="548">
        <f>IF(ISBLANK('SOC5'!B4),"-",'SOC5'!B4)</f>
        <v>103</v>
      </c>
      <c r="F564" s="792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9" t="s">
        <v>2869</v>
      </c>
      <c r="B565" s="1139"/>
      <c r="C565" s="1139"/>
      <c r="D565" s="781"/>
      <c r="E565" s="409">
        <f>IF(ISBLANK('SOC5'!B5),"-",'SOC5'!B5)</f>
        <v>0.1</v>
      </c>
      <c r="F565" s="346" t="str">
        <f>IF(LEN('SOC5'!C5)&gt;0,"(" &amp; 'SOC5'!C5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4" t="s">
        <v>2870</v>
      </c>
      <c r="B566" s="1134"/>
      <c r="C566" s="1134"/>
      <c r="D566" s="780"/>
      <c r="E566" s="348">
        <f>IF(ISBLANK('SOC5'!B6),"-",'SOC5'!B6)</f>
        <v>495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39.950000000000003" customHeight="1" x14ac:dyDescent="0.2">
      <c r="A567" s="1139" t="s">
        <v>2871</v>
      </c>
      <c r="B567" s="1139"/>
      <c r="C567" s="1139"/>
      <c r="D567" s="781"/>
      <c r="E567" s="409">
        <f>IF(ISBLANK('SOC5'!B7),"-",'SOC5'!B7)</f>
        <v>4.3</v>
      </c>
      <c r="F567" s="346" t="str">
        <f>IF(LEN('SOC5'!C7)&gt;0,"(" &amp; 'SOC5'!C7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4" t="s">
        <v>2872</v>
      </c>
      <c r="B568" s="1134"/>
      <c r="C568" s="1134"/>
      <c r="D568" s="780"/>
      <c r="E568" s="348">
        <f>IF(ISBLANK('SOC5'!B8),"-",'SOC5'!B8)</f>
        <v>148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9" t="s">
        <v>2873</v>
      </c>
      <c r="B569" s="1139"/>
      <c r="C569" s="1139"/>
      <c r="D569" s="781"/>
      <c r="E569" s="409">
        <f>IF(ISBLANK('SOC5'!B9),"-",'SOC5'!B9)</f>
        <v>1.3</v>
      </c>
      <c r="F569" s="346" t="str">
        <f>IF(LEN('SOC5'!C9)&gt;0,"(" &amp; 'SOC5'!C9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6" t="s">
        <v>2874</v>
      </c>
      <c r="B570" s="1106"/>
      <c r="C570" s="1106"/>
      <c r="D570" s="783"/>
      <c r="E570" s="317">
        <f>IF('SOC6'!E7&gt;0,'SOC6'!E7,"-")</f>
        <v>155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24.95" customHeight="1" x14ac:dyDescent="0.2">
      <c r="A571" s="1106" t="s">
        <v>2875</v>
      </c>
      <c r="B571" s="1106"/>
      <c r="C571" s="1106"/>
      <c r="D571" s="783"/>
      <c r="E571" s="317">
        <f>IF(ISBLANK('SOC5'!B11),"-",'SOC5'!B11)</f>
        <v>392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2" t="s">
        <v>2876</v>
      </c>
      <c r="B572" s="1142"/>
      <c r="C572" s="1142"/>
      <c r="D572" s="824"/>
      <c r="E572" s="799">
        <f>IF(ISBLANK('SOC5'!B12),"-",'SOC5'!B12)</f>
        <v>0.6</v>
      </c>
      <c r="F572" s="794" t="str">
        <f>IF(LEN('SOC5'!C12)&gt;0,"(" &amp; 'SOC5'!C12 &amp; ")", "-")</f>
        <v>(2023)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313"/>
      <c r="B574" s="314"/>
      <c r="C574" s="315"/>
      <c r="D574" s="315"/>
      <c r="E574" s="314"/>
      <c r="F574" s="314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45"/>
      <c r="B589" s="5"/>
      <c r="C589" s="3"/>
      <c r="D589" s="3"/>
      <c r="E589" s="5"/>
      <c r="F589" s="5"/>
      <c r="G589" s="5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6"/>
      <c r="B593" s="5"/>
      <c r="C593" s="3"/>
      <c r="D593" s="3"/>
      <c r="E593" s="5"/>
      <c r="F593" s="5"/>
      <c r="G593" s="6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24.95" customHeight="1" x14ac:dyDescent="0.2">
      <c r="A594" s="45"/>
      <c r="B594" s="5"/>
      <c r="C594" s="3"/>
      <c r="D594" s="3"/>
      <c r="E594" s="5"/>
      <c r="F594" s="5"/>
      <c r="G594" s="5"/>
      <c r="H594" s="5"/>
      <c r="I594" s="5"/>
      <c r="J594" s="5"/>
      <c r="L594" s="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43.5" customHeight="1" x14ac:dyDescent="0.2">
      <c r="A595" s="145" t="s">
        <v>369</v>
      </c>
      <c r="B595" s="145"/>
      <c r="C595" s="145"/>
      <c r="D595" s="145"/>
      <c r="E595" s="145"/>
      <c r="F595" s="145"/>
      <c r="G595" s="145"/>
      <c r="H595" s="145"/>
      <c r="I595" s="145"/>
      <c r="J595" s="145"/>
      <c r="K595" s="145"/>
      <c r="L595" s="45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30" customHeight="1" x14ac:dyDescent="0.2">
      <c r="A596" s="377"/>
      <c r="B596" s="377"/>
      <c r="C596" s="377"/>
      <c r="D596" s="377"/>
      <c r="E596" s="377"/>
      <c r="F596" s="377"/>
      <c r="G596" s="377"/>
      <c r="H596" s="377"/>
      <c r="I596" s="377"/>
      <c r="J596" s="377"/>
      <c r="K596" s="377"/>
      <c r="L596" s="33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18" customHeight="1" thickBot="1" x14ac:dyDescent="0.25">
      <c r="A597" s="313"/>
      <c r="B597" s="314"/>
      <c r="C597" s="315"/>
      <c r="D597" s="315"/>
      <c r="E597" s="314"/>
      <c r="F597" s="314"/>
      <c r="G597" s="314"/>
      <c r="H597" s="314"/>
      <c r="I597" s="314"/>
      <c r="J597" s="314"/>
      <c r="K597" s="370"/>
      <c r="L597" s="33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41" t="s">
        <v>2886</v>
      </c>
      <c r="B598" s="1141"/>
      <c r="C598" s="1141"/>
      <c r="D598" s="828"/>
      <c r="E598" s="548">
        <f>IF(ISBLANK('SOC7'!B5),"-",'SOC7'!B5)</f>
        <v>30</v>
      </c>
      <c r="F598" s="792" t="str">
        <f>IF(LEN('SOC7'!C5)&gt;0,"(" &amp; 'SOC7'!C5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2887</v>
      </c>
      <c r="B599" s="1113"/>
      <c r="C599" s="1113"/>
      <c r="D599" s="778"/>
      <c r="E599" s="345">
        <f>IF(ISBLANK('SOC7'!B6),"-",'SOC7'!B6)</f>
        <v>152</v>
      </c>
      <c r="F599" s="346" t="str">
        <f>IF(LEN('SOC7'!C6)&gt;0,"(" &amp; 'SOC7'!C6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1152" t="s">
        <v>2888</v>
      </c>
      <c r="B600" s="1152"/>
      <c r="C600" s="1152"/>
      <c r="D600" s="784"/>
      <c r="E600" s="348">
        <f>IF(ISBLANK('SOC7'!B9),"-",'SOC7'!B9)</f>
        <v>0</v>
      </c>
      <c r="F600" s="349" t="str">
        <f>IF(LEN('SOC7'!C9)&gt;0,"(" &amp; 'SOC7'!C9 &amp; ")", "-")</f>
        <v>(2022)</v>
      </c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thickBot="1" x14ac:dyDescent="0.25">
      <c r="A601" s="1171" t="s">
        <v>2889</v>
      </c>
      <c r="B601" s="1171"/>
      <c r="C601" s="1171"/>
      <c r="D601" s="829"/>
      <c r="E601" s="463">
        <f>IF(ISBLANK('SOC7'!B10),"-",'SOC7'!B10)</f>
        <v>0</v>
      </c>
      <c r="F601" s="794" t="str">
        <f>IF(LEN('SOC7'!C10)&gt;0,"(" &amp; 'SOC7'!C10 &amp; ")", "-")</f>
        <v>(2022)</v>
      </c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1102"/>
      <c r="B604" s="1102"/>
      <c r="C604" s="1102"/>
      <c r="D604" s="1102"/>
      <c r="E604" s="1103"/>
      <c r="F604" s="318"/>
      <c r="G604" s="5"/>
      <c r="H604" s="5"/>
      <c r="I604" s="5"/>
      <c r="J604" s="5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316"/>
      <c r="B605" s="316"/>
      <c r="C605" s="316"/>
      <c r="D605" s="316"/>
      <c r="E605" s="317"/>
      <c r="F605" s="318"/>
      <c r="G605" s="5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313"/>
      <c r="B606" s="314"/>
      <c r="C606" s="315"/>
      <c r="D606" s="315"/>
      <c r="E606" s="314"/>
      <c r="F606" s="314"/>
      <c r="G606" s="5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5"/>
      <c r="H607" s="5"/>
      <c r="I607" s="5"/>
      <c r="J607" s="5"/>
      <c r="L607" s="33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24.95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24.95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43.5" customHeight="1" x14ac:dyDescent="0.6">
      <c r="A625" s="474" t="s">
        <v>971</v>
      </c>
      <c r="B625" s="473"/>
      <c r="C625" s="473"/>
      <c r="D625" s="473"/>
      <c r="E625" s="473"/>
      <c r="F625" s="473"/>
      <c r="G625" s="473"/>
      <c r="H625" s="473"/>
      <c r="I625" s="473"/>
      <c r="J625" s="473"/>
      <c r="K625" s="473"/>
      <c r="L625" s="45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45"/>
      <c r="B626" s="5"/>
      <c r="C626" s="3"/>
      <c r="D626" s="3"/>
      <c r="E626" s="5"/>
      <c r="F626" s="5"/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0.75" customHeight="1" thickBot="1" x14ac:dyDescent="0.4">
      <c r="A627" s="845" t="s">
        <v>1494</v>
      </c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39.950000000000003" customHeight="1" x14ac:dyDescent="0.2">
      <c r="A628" s="1137" t="s">
        <v>921</v>
      </c>
      <c r="B628" s="1137"/>
      <c r="C628" s="1137"/>
      <c r="D628" s="822"/>
      <c r="E628" s="798">
        <f>IF(ISBLANK(IZBORI!B4),"-",IZBORI!B4)</f>
        <v>64.8</v>
      </c>
      <c r="F628" s="792" t="str">
        <f>IF(LEN(IZBORI!C4)&gt;0,"(" &amp; IZBORI!C4 &amp; ")", "-")</f>
        <v>(2020)</v>
      </c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thickBot="1" x14ac:dyDescent="0.25">
      <c r="A629" s="1142" t="s">
        <v>1479</v>
      </c>
      <c r="B629" s="1142"/>
      <c r="C629" s="1142"/>
      <c r="D629" s="824"/>
      <c r="E629" s="799">
        <f>IF(ISBLANK(IZBORI!B5),"-",IZBORI!B5)</f>
        <v>26.7</v>
      </c>
      <c r="F629" s="794" t="str">
        <f>IF(LEN(IZBORI!C5)&gt;0,"(" &amp; IZBORI!C5 &amp; ")", "-")</f>
        <v>(2020)</v>
      </c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24.95" customHeight="1" x14ac:dyDescent="0.2">
      <c r="A632" s="45"/>
      <c r="B632" s="5"/>
      <c r="C632" s="3"/>
      <c r="D632" s="3"/>
      <c r="E632" s="5"/>
      <c r="F632" s="5"/>
      <c r="G632" s="6"/>
      <c r="H632" s="5"/>
      <c r="I632" s="5"/>
      <c r="J632" s="5"/>
      <c r="L632" s="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24.95" customHeight="1" x14ac:dyDescent="0.2">
      <c r="A633" s="45"/>
      <c r="B633" s="5"/>
      <c r="C633" s="3"/>
      <c r="D633" s="3"/>
      <c r="E633" s="5"/>
      <c r="F633" s="5"/>
      <c r="G633" s="6"/>
      <c r="H633" s="5"/>
      <c r="I633" s="5"/>
      <c r="J633" s="5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24.95" customHeight="1" x14ac:dyDescent="0.2">
      <c r="A634" s="45"/>
      <c r="B634" s="5"/>
      <c r="C634" s="3"/>
      <c r="D634" s="3"/>
      <c r="E634" s="5"/>
      <c r="F634" s="5"/>
      <c r="G634" s="6"/>
      <c r="H634" s="5"/>
      <c r="I634" s="5"/>
      <c r="J634" s="5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88.5" customHeight="1" x14ac:dyDescent="0.6">
      <c r="A635" s="474" t="s">
        <v>969</v>
      </c>
      <c r="B635" s="473"/>
      <c r="C635" s="473"/>
      <c r="D635" s="473"/>
      <c r="E635" s="473"/>
      <c r="F635" s="473"/>
      <c r="G635" s="473"/>
      <c r="H635" s="473"/>
      <c r="I635" s="473"/>
      <c r="J635" s="473"/>
      <c r="K635" s="473"/>
      <c r="L635" s="45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39.950000000000003" customHeight="1" x14ac:dyDescent="0.2">
      <c r="A636" s="385"/>
      <c r="B636" s="377"/>
      <c r="C636" s="377"/>
      <c r="D636" s="377"/>
      <c r="E636" s="377"/>
      <c r="F636" s="377"/>
      <c r="G636" s="377"/>
      <c r="H636" s="377"/>
      <c r="I636" s="377"/>
      <c r="J636" s="377"/>
      <c r="K636" s="377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0.75" customHeight="1" thickBot="1" x14ac:dyDescent="0.4">
      <c r="A637" s="845" t="s">
        <v>1494</v>
      </c>
      <c r="B637" s="314"/>
      <c r="C637" s="315"/>
      <c r="D637" s="315"/>
      <c r="E637" s="314"/>
      <c r="F637" s="314"/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39.950000000000003" customHeight="1" x14ac:dyDescent="0.2">
      <c r="A638" s="1137" t="s">
        <v>1284</v>
      </c>
      <c r="B638" s="1137"/>
      <c r="C638" s="1137"/>
      <c r="D638" s="822"/>
      <c r="E638" s="548">
        <f>IF(ISBLANK(PRAV1!B4),"-",PRAV1!B4)</f>
        <v>25</v>
      </c>
      <c r="F638" s="792" t="str">
        <f>IF(LEN(PRAV1!C4)&gt;0,"(" &amp; PRAV1!C4 &amp; ")", "-")</f>
        <v>(2023)</v>
      </c>
      <c r="G638" s="314"/>
      <c r="H638" s="314"/>
      <c r="I638" s="314"/>
      <c r="J638" s="314"/>
      <c r="K638" s="370"/>
      <c r="L638" s="33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1106" t="s">
        <v>381</v>
      </c>
      <c r="B639" s="1106"/>
      <c r="C639" s="1106"/>
      <c r="D639" s="783"/>
      <c r="E639" s="317">
        <f>IF(ISBLANK(PRAV1!B5),"-",PRAV1!B5)</f>
        <v>156</v>
      </c>
      <c r="F639" s="318" t="str">
        <f>IF(LEN(PRAV1!C5)&gt;0,"(" &amp; PRAV1!C5 &amp; ")", "-")</f>
        <v>(2023)</v>
      </c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39.950000000000003" customHeight="1" thickBot="1" x14ac:dyDescent="0.25">
      <c r="A640" s="1142" t="s">
        <v>878</v>
      </c>
      <c r="B640" s="1142"/>
      <c r="C640" s="1142"/>
      <c r="D640" s="824"/>
      <c r="E640" s="463">
        <f>IF(ISBLANK(PRAV1!B6),"-",PRAV1!B6)</f>
        <v>16</v>
      </c>
      <c r="F640" s="794" t="str">
        <f>IF(LEN(PRAV1!C6)&gt;0,"(" &amp; PRAV1!C6 &amp; ")", "-")</f>
        <v>(2023)</v>
      </c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2"/>
      <c r="B641" s="245"/>
      <c r="C641" s="246"/>
      <c r="D641" s="246"/>
      <c r="E641" s="245"/>
      <c r="F641" s="245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2"/>
      <c r="B642" s="245"/>
      <c r="C642" s="246"/>
      <c r="D642" s="246"/>
      <c r="E642" s="245"/>
      <c r="F642" s="245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14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" customFormat="1" ht="24.95" customHeight="1" x14ac:dyDescent="0.2">
      <c r="A646" s="313"/>
      <c r="B646" s="314"/>
      <c r="C646" s="315"/>
      <c r="D646" s="315"/>
      <c r="E646" s="314"/>
      <c r="F646" s="314"/>
      <c r="G646" s="314"/>
      <c r="H646" s="314"/>
      <c r="I646" s="314"/>
      <c r="J646" s="314"/>
      <c r="K646" s="370"/>
      <c r="L646" s="9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12"/>
    </row>
    <row r="647" spans="1:26" s="2" customFormat="1" ht="24.95" customHeight="1" x14ac:dyDescent="0.2">
      <c r="A647" s="313"/>
      <c r="B647" s="314"/>
      <c r="C647" s="315"/>
      <c r="D647" s="315"/>
      <c r="E647" s="314"/>
      <c r="F647" s="314"/>
      <c r="G647" s="314"/>
      <c r="H647" s="314"/>
      <c r="I647" s="314"/>
      <c r="J647" s="314"/>
      <c r="K647" s="370"/>
      <c r="L647" s="9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12"/>
    </row>
    <row r="648" spans="1:26" s="2" customFormat="1" ht="24.95" customHeight="1" x14ac:dyDescent="0.2">
      <c r="A648" s="313"/>
      <c r="B648" s="314"/>
      <c r="C648" s="315"/>
      <c r="D648" s="315"/>
      <c r="E648" s="314"/>
      <c r="F648" s="314"/>
      <c r="G648" s="396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4" customFormat="1" ht="43.5" customHeight="1" x14ac:dyDescent="0.6">
      <c r="A649" s="468" t="s">
        <v>972</v>
      </c>
      <c r="B649" s="469"/>
      <c r="C649" s="470"/>
      <c r="D649" s="470"/>
      <c r="E649" s="469"/>
      <c r="F649" s="469"/>
      <c r="G649" s="469"/>
      <c r="H649" s="469"/>
      <c r="I649" s="469"/>
      <c r="J649" s="469"/>
      <c r="K649" s="469"/>
      <c r="L649" s="314"/>
      <c r="Z649" s="25"/>
    </row>
    <row r="650" spans="1:26" s="24" customFormat="1" ht="39.950000000000003" customHeight="1" x14ac:dyDescent="0.4">
      <c r="A650" s="339"/>
      <c r="B650" s="367"/>
      <c r="C650" s="368"/>
      <c r="D650" s="368"/>
      <c r="E650" s="367"/>
      <c r="F650" s="367"/>
      <c r="G650" s="367"/>
      <c r="H650" s="367"/>
      <c r="I650" s="367"/>
      <c r="J650" s="367"/>
      <c r="K650" s="367"/>
      <c r="Z650" s="25"/>
    </row>
    <row r="651" spans="1:26" s="2" customFormat="1" ht="30.75" customHeight="1" thickBot="1" x14ac:dyDescent="0.4">
      <c r="A651" s="845" t="s">
        <v>1494</v>
      </c>
      <c r="B651" s="314"/>
      <c r="C651" s="315"/>
      <c r="D651" s="315"/>
      <c r="E651" s="314"/>
      <c r="F651" s="314"/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1141" t="s">
        <v>1395</v>
      </c>
      <c r="B652" s="1141"/>
      <c r="C652" s="1141"/>
      <c r="D652" s="828"/>
      <c r="E652" s="548">
        <f>IF(ISBLANK(SAOBINFR1!B4),"-",SAOBINFR1!B4)</f>
        <v>395.42</v>
      </c>
      <c r="F652" s="792" t="str">
        <f>IF(LEN(SAOBINFR1!C4)&gt;0,"(" &amp; SAOBINFR1!C4 &amp; ")", "-")</f>
        <v>(2022)</v>
      </c>
      <c r="G652" s="314"/>
      <c r="H652" s="314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1106" t="s">
        <v>1950</v>
      </c>
      <c r="B653" s="1106"/>
      <c r="C653" s="1106"/>
      <c r="D653" s="783"/>
      <c r="E653" s="317">
        <f>IF(ISBLANK(SAOBINFR1!B11),"-",SAOBINFR1!B11)</f>
        <v>1.5</v>
      </c>
      <c r="F653" s="318" t="str">
        <f>IF(LEN(SAOBINFR1!C11)&gt;0,"(" &amp; SAOBINFR1!C11 &amp; ")", "-")</f>
        <v>(2022)</v>
      </c>
      <c r="G653" s="314"/>
      <c r="H653" s="314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thickBot="1" x14ac:dyDescent="0.25">
      <c r="A654" s="1142" t="s">
        <v>1270</v>
      </c>
      <c r="B654" s="1142"/>
      <c r="C654" s="1142"/>
      <c r="D654" s="824"/>
      <c r="E654" s="463">
        <f>IF(ISBLANK(SAOBINFR1!B12),"-",SAOBINFR1!B12)</f>
        <v>38</v>
      </c>
      <c r="F654" s="794" t="str">
        <f>IF(LEN(SAOBINFR1!C12)&gt;0,"(" &amp; SAOBINFR1!C12 &amp; ")", "-")</f>
        <v>(2022)</v>
      </c>
      <c r="G654" s="314"/>
      <c r="H654" s="314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96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313"/>
      <c r="B659" s="314"/>
      <c r="C659" s="315"/>
      <c r="D659" s="315"/>
      <c r="E659" s="314"/>
      <c r="F659" s="314"/>
      <c r="G659" s="314"/>
      <c r="H659" s="396"/>
      <c r="I659" s="314"/>
      <c r="J659" s="314"/>
      <c r="K659" s="370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313"/>
      <c r="B660" s="314"/>
      <c r="C660" s="315"/>
      <c r="D660" s="315"/>
      <c r="E660" s="314"/>
      <c r="F660" s="314"/>
      <c r="G660" s="314"/>
      <c r="H660" s="396"/>
      <c r="I660" s="314"/>
      <c r="J660" s="314"/>
      <c r="K660" s="370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313"/>
      <c r="B661" s="314"/>
      <c r="C661" s="315"/>
      <c r="D661" s="315"/>
      <c r="E661" s="314"/>
      <c r="F661" s="314"/>
      <c r="G661" s="314"/>
      <c r="H661" s="314"/>
      <c r="I661" s="314"/>
      <c r="J661" s="314"/>
      <c r="K661" s="370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33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5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5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24.95" customHeight="1" x14ac:dyDescent="0.2">
      <c r="A673" s="45"/>
      <c r="B673" s="5"/>
      <c r="C673" s="3"/>
      <c r="D673" s="3"/>
      <c r="E673" s="5"/>
      <c r="F673" s="5"/>
      <c r="G673" s="5"/>
      <c r="H673" s="5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24.95" customHeight="1" x14ac:dyDescent="0.25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x14ac:dyDescent="0.2">
      <c r="A675" s="45"/>
      <c r="B675" s="5"/>
      <c r="C675" s="3"/>
      <c r="D675" s="3"/>
      <c r="E675" s="5"/>
      <c r="F675" s="5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43.5" customHeight="1" x14ac:dyDescent="0.6">
      <c r="A676" s="996" t="s">
        <v>1951</v>
      </c>
      <c r="B676" s="5"/>
      <c r="C676" s="3"/>
      <c r="D676" s="3"/>
      <c r="E676" s="5"/>
      <c r="F676" s="5"/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39.950000000000003" customHeight="1" x14ac:dyDescent="0.2">
      <c r="A677" s="45"/>
      <c r="B677" s="5"/>
      <c r="C677" s="3"/>
      <c r="D677" s="3"/>
      <c r="E677" s="5"/>
      <c r="F677" s="5"/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thickBot="1" x14ac:dyDescent="0.4">
      <c r="A678" s="845" t="s">
        <v>1494</v>
      </c>
      <c r="B678" s="314"/>
      <c r="C678" s="315"/>
      <c r="D678" s="315"/>
      <c r="E678" s="314"/>
      <c r="F678" s="314"/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2" t="s">
        <v>1952</v>
      </c>
      <c r="B679" s="1122"/>
      <c r="C679" s="1122"/>
      <c r="D679" s="979"/>
      <c r="E679" s="980">
        <f>IF(ISBLANK(SAOBINFR1!B5),"-",SAOBINFR1!B5)</f>
        <v>439</v>
      </c>
      <c r="F679" s="981" t="str">
        <f>IF(LEN(SAOBINFR1!C5)&gt;0,"(" &amp; SAOBINFR1!C5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3" t="s">
        <v>1953</v>
      </c>
      <c r="B680" s="1123"/>
      <c r="C680" s="1123"/>
      <c r="D680" s="982"/>
      <c r="E680" s="983">
        <f>IF(ISBLANK(SAOBINFR1!B6),"-",SAOBINFR1!B6)</f>
        <v>26224</v>
      </c>
      <c r="F680" s="984" t="str">
        <f>IF(LEN(SAOBINFR1!C6)&gt;0,"(" &amp; SAOBINFR1!C6 &amp; ")", "-")</f>
        <v>(2022)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x14ac:dyDescent="0.2">
      <c r="A681" s="1124" t="s">
        <v>1954</v>
      </c>
      <c r="B681" s="1124"/>
      <c r="C681" s="1124"/>
      <c r="D681" s="985"/>
      <c r="E681" s="986">
        <f>IF(ISBLANK(SAOBINFR1!B7),"-",SAOBINFR1!B7)</f>
        <v>132</v>
      </c>
      <c r="F681" s="987" t="str">
        <f>IF(LEN(SAOBINFR1!C7)&gt;0,"(" &amp; SAOBINFR1!C7 &amp; ")", "-")</f>
        <v>(2022)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1125" t="s">
        <v>1955</v>
      </c>
      <c r="B682" s="1125"/>
      <c r="C682" s="1125"/>
      <c r="D682" s="988"/>
      <c r="E682" s="989">
        <f>IF(ISBLANK(SAOBINFR1!B8),"-",SAOBINFR1!B8)</f>
        <v>23439</v>
      </c>
      <c r="F682" s="990" t="str">
        <f>IF(LEN(SAOBINFR1!C8)&gt;0,"(" &amp; SAOBINFR1!C8 &amp; ")", "-")</f>
        <v>(2022)</v>
      </c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1126" t="s">
        <v>1957</v>
      </c>
      <c r="B683" s="1126"/>
      <c r="C683" s="1126"/>
      <c r="D683" s="991"/>
      <c r="E683" s="983">
        <f>IF(ISBLANK(SAOBINFR1!B9),"-",SAOBINFR1!B9)</f>
        <v>25780.44</v>
      </c>
      <c r="F683" s="984" t="str">
        <f>IF(LEN(SAOBINFR1!C9)&gt;0,"(" &amp; SAOBINFR1!C9 &amp; ")", "-")</f>
        <v>(2020)</v>
      </c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thickBot="1" x14ac:dyDescent="0.25">
      <c r="A684" s="1127" t="s">
        <v>1956</v>
      </c>
      <c r="B684" s="1127"/>
      <c r="C684" s="1127"/>
      <c r="D684" s="992"/>
      <c r="E684" s="993">
        <f>IF(ISBLANK(SAOBINFR1!B10),"-",SAOBINFR1!B10)</f>
        <v>39</v>
      </c>
      <c r="F684" s="994" t="str">
        <f>IF(LEN(SAOBINFR1!C10)&gt;0,"(" &amp; SAOBINFR1!C10 &amp; ")", "-")</f>
        <v>(2020)</v>
      </c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" customFormat="1" ht="24.95" customHeight="1" x14ac:dyDescent="0.2">
      <c r="A691" s="45"/>
      <c r="B691" s="5"/>
      <c r="C691" s="3"/>
      <c r="D691" s="3"/>
      <c r="E691" s="5"/>
      <c r="F691" s="5"/>
      <c r="G691" s="5"/>
      <c r="H691" s="6"/>
      <c r="I691" s="5"/>
      <c r="J691" s="5"/>
      <c r="L691" s="9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12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24.95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4" customFormat="1" ht="43.5" customHeight="1" x14ac:dyDescent="0.6">
      <c r="A694" s="468" t="s">
        <v>1208</v>
      </c>
      <c r="B694" s="469"/>
      <c r="C694" s="470"/>
      <c r="D694" s="470"/>
      <c r="E694" s="469"/>
      <c r="F694" s="469"/>
      <c r="G694" s="469"/>
      <c r="H694" s="469"/>
      <c r="I694" s="469"/>
      <c r="J694" s="469"/>
      <c r="K694" s="469"/>
      <c r="L694" s="459"/>
      <c r="Z694" s="25"/>
    </row>
    <row r="695" spans="1:26" s="24" customFormat="1" ht="30" customHeight="1" x14ac:dyDescent="0.6">
      <c r="A695" s="468"/>
      <c r="B695" s="469"/>
      <c r="C695" s="470"/>
      <c r="D695" s="470"/>
      <c r="E695" s="469"/>
      <c r="F695" s="469"/>
      <c r="G695" s="469"/>
      <c r="H695" s="469"/>
      <c r="I695" s="469"/>
      <c r="J695" s="469"/>
      <c r="K695" s="469"/>
      <c r="L695" s="459"/>
      <c r="Z695" s="25"/>
    </row>
    <row r="696" spans="1:26" s="2" customFormat="1" ht="18" customHeight="1" x14ac:dyDescent="0.2">
      <c r="A696" s="45"/>
      <c r="B696" s="5"/>
      <c r="C696" s="3"/>
      <c r="D696" s="3"/>
      <c r="E696" s="5"/>
      <c r="F696" s="5"/>
      <c r="G696" s="5"/>
      <c r="H696" s="6"/>
      <c r="I696" s="5"/>
      <c r="J696" s="5"/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35">
      <c r="A697" s="545" t="s">
        <v>1196</v>
      </c>
      <c r="B697" s="314"/>
      <c r="C697" s="315"/>
      <c r="D697" s="315"/>
      <c r="E697" s="314"/>
      <c r="F697" s="5"/>
      <c r="G697" s="555" t="s">
        <v>1269</v>
      </c>
      <c r="I697" s="5"/>
      <c r="J697" s="5"/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37.5" customHeight="1" thickBot="1" x14ac:dyDescent="0.25">
      <c r="A698" s="1153" t="s">
        <v>1064</v>
      </c>
      <c r="B698" s="1153"/>
      <c r="C698" s="832">
        <f>IF(ISBLANK(INDEKSI1!B6),"-",INDEKSI1!B6)</f>
        <v>16.075810000000001</v>
      </c>
      <c r="D698" s="315"/>
      <c r="E698" s="314"/>
      <c r="F698" s="5"/>
      <c r="G698" s="5"/>
      <c r="H698" s="553" t="s">
        <v>1197</v>
      </c>
      <c r="I698" s="554" t="s">
        <v>1198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1167" t="s">
        <v>1065</v>
      </c>
      <c r="B699" s="1167"/>
      <c r="C699" s="543">
        <f>IF(ISBLANK(INDEKSI1!B7),"-",INDEKSI1!B7)</f>
        <v>19</v>
      </c>
      <c r="D699" s="315"/>
      <c r="E699" s="314"/>
      <c r="F699" s="5"/>
      <c r="G699" s="835">
        <v>2012</v>
      </c>
      <c r="H699" s="833">
        <f>IF(ISBLANK(INDEKSI2!B5),"-",INDEKSI2!B5)</f>
        <v>40.49</v>
      </c>
      <c r="I699" s="833">
        <f>IF(ISBLANK(INDEKSI2!C5),"-",INDEKSI2!C5)</f>
        <v>6</v>
      </c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thickBot="1" x14ac:dyDescent="0.25">
      <c r="A700" s="1108" t="s">
        <v>1066</v>
      </c>
      <c r="B700" s="1108"/>
      <c r="C700" s="804">
        <f>IF(ISBLANK(INDEKSI1!B8),"-",INDEKSI1!B8)</f>
        <v>52.53</v>
      </c>
      <c r="D700" s="315"/>
      <c r="E700" s="314"/>
      <c r="F700" s="5"/>
      <c r="G700" s="836">
        <v>2013</v>
      </c>
      <c r="H700" s="559">
        <f>IF(ISBLANK(INDEKSI2!B6),"-",INDEKSI2!B6)</f>
        <v>39.5</v>
      </c>
      <c r="I700" s="559">
        <f>IF(ISBLANK(INDEKSI2!C6),"-",INDEKSI2!C6)</f>
        <v>7</v>
      </c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thickBot="1" x14ac:dyDescent="0.3">
      <c r="A701" s="1172"/>
      <c r="B701" s="1172"/>
      <c r="C701" s="543"/>
      <c r="D701" s="315"/>
      <c r="E701" s="314"/>
      <c r="F701" s="5"/>
      <c r="G701" s="837">
        <v>2014</v>
      </c>
      <c r="H701" s="834">
        <f>IF(ISBLANK(INDEKSI2!B7),"-",INDEKSI2!B7)</f>
        <v>40.94</v>
      </c>
      <c r="I701" s="834">
        <f>IF(ISBLANK(INDEKSI2!C7),"-",INDEKSI2!C7)</f>
        <v>6</v>
      </c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52"/>
      <c r="H702" s="559"/>
      <c r="I702" s="559"/>
      <c r="L702" s="57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52"/>
      <c r="H703" s="559"/>
      <c r="I703" s="559"/>
      <c r="L703" s="57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52"/>
      <c r="H704" s="559"/>
      <c r="I704" s="559"/>
      <c r="L704" s="57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24.95" customHeight="1" x14ac:dyDescent="0.2">
      <c r="A705" s="45"/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24.95" customHeight="1" x14ac:dyDescent="0.2">
      <c r="A706" s="45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24.95" customHeight="1" x14ac:dyDescent="0.2">
      <c r="A707" s="45"/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43.5" customHeight="1" x14ac:dyDescent="0.6">
      <c r="A708" s="468" t="s">
        <v>1664</v>
      </c>
      <c r="B708" s="5"/>
      <c r="C708" s="3"/>
      <c r="D708" s="3"/>
      <c r="E708" s="5"/>
      <c r="F708" s="5"/>
      <c r="G708" s="5"/>
      <c r="H708" s="6"/>
      <c r="I708" s="5"/>
      <c r="J708" s="5"/>
      <c r="L708" s="9"/>
      <c r="M708" s="5"/>
      <c r="N708" s="5" t="s">
        <v>1663</v>
      </c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39.950000000000003" customHeight="1" x14ac:dyDescent="0.6">
      <c r="A709" s="468"/>
      <c r="B709" s="5"/>
      <c r="C709" s="3"/>
      <c r="D709" s="3"/>
      <c r="E709" s="5"/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30.75" customHeight="1" thickBot="1" x14ac:dyDescent="0.4">
      <c r="A710" s="845" t="s">
        <v>1494</v>
      </c>
      <c r="B710" s="5"/>
      <c r="C710" s="3"/>
      <c r="D710" s="3"/>
      <c r="E710" s="5"/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1547</v>
      </c>
      <c r="B711" s="1104"/>
      <c r="C711" s="947"/>
      <c r="D711" s="816"/>
      <c r="E711" s="792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1548</v>
      </c>
      <c r="B712" s="245"/>
      <c r="C712" s="950">
        <f>IF(ISBLANK(TURIZAM1!B6),"-",TURIZAM1!B6)</f>
        <v>23558</v>
      </c>
      <c r="D712" s="151"/>
      <c r="E712" s="318" t="str">
        <f>IF(LEN(TURIZAM1!B6)&gt;0,"(" &amp; TURIZAM1!C6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1549</v>
      </c>
      <c r="B713" s="405"/>
      <c r="C713" s="950">
        <f>IF(ISBLANK(TURIZAM1!B7),"-",TURIZAM1!B7)</f>
        <v>15100</v>
      </c>
      <c r="D713" s="401"/>
      <c r="E713" s="318" t="str">
        <f>IF(LEN(TURIZAM1!B7)&gt;0,"(" &amp; TURIZAM1!C7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1105" t="s">
        <v>1550</v>
      </c>
      <c r="B714" s="1105"/>
      <c r="C714" s="949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1548</v>
      </c>
      <c r="B715" s="245"/>
      <c r="C715" s="950">
        <f>IF(ISBLANK(TURIZAM1!B10),"-",TURIZAM1!B10)</f>
        <v>56380</v>
      </c>
      <c r="D715" s="151"/>
      <c r="E715" s="318" t="str">
        <f>IF(LEN(TURIZAM1!B10)&gt;0,"(" &amp; TURIZAM1!C10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x14ac:dyDescent="0.2">
      <c r="A716" s="404" t="s">
        <v>1549</v>
      </c>
      <c r="B716" s="405"/>
      <c r="C716" s="948">
        <f>IF(ISBLANK(TURIZAM1!B11),"-",TURIZAM1!B11)</f>
        <v>24115</v>
      </c>
      <c r="D716" s="401"/>
      <c r="E716" s="346" t="str">
        <f>IF(LEN(TURIZAM1!B11)&gt;0,"(" &amp; TURIZAM1!C11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955" t="s">
        <v>1551</v>
      </c>
      <c r="B717" s="951"/>
      <c r="C717" s="406"/>
      <c r="D717" s="402"/>
      <c r="E717" s="349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03" t="s">
        <v>1548</v>
      </c>
      <c r="B718" s="952"/>
      <c r="C718" s="407">
        <f>IF(ISBLANK(TURIZAM1!B13),"-",TURIZAM1!B13)</f>
        <v>2.4</v>
      </c>
      <c r="D718" s="151"/>
      <c r="E718" s="318" t="str">
        <f>IF(LEN(TURIZAM1!B13)&gt;0,"(" &amp; TURIZAM1!C13 &amp; ")", "-")</f>
        <v>(2022)</v>
      </c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thickBot="1" x14ac:dyDescent="0.25">
      <c r="A719" s="953" t="s">
        <v>1549</v>
      </c>
      <c r="B719" s="954"/>
      <c r="C719" s="799">
        <f>IF(ISBLANK(TURIZAM1!B14),"-",TURIZAM1!B14)</f>
        <v>1.6</v>
      </c>
      <c r="D719" s="817"/>
      <c r="E719" s="794" t="str">
        <f>IF(LEN(TURIZAM1!B14)&gt;0,"(" &amp; TURIZAM1!C14 &amp; ")", "-")</f>
        <v>(2022)</v>
      </c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6">
      <c r="A741" s="468"/>
      <c r="B741" s="5"/>
      <c r="C741" s="3"/>
      <c r="D741" s="3"/>
      <c r="E741" s="5"/>
      <c r="F741" s="5"/>
      <c r="G741" s="5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6">
      <c r="A742" s="468"/>
      <c r="B742" s="5"/>
      <c r="C742" s="3"/>
      <c r="D742" s="3"/>
      <c r="E742" s="5"/>
      <c r="F742" s="5"/>
      <c r="G742" s="5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6">
      <c r="A743" s="468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s="2" customFormat="1" ht="24.95" customHeight="1" x14ac:dyDescent="0.2">
      <c r="A744" s="45"/>
      <c r="B744" s="5"/>
      <c r="C744" s="577"/>
      <c r="D744" s="577"/>
      <c r="E744" s="577"/>
      <c r="F744" s="577"/>
      <c r="G744" s="577"/>
      <c r="H744" s="6"/>
      <c r="I744" s="5"/>
      <c r="J744" s="5"/>
      <c r="L744" s="9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12"/>
    </row>
    <row r="745" spans="1:26" ht="24.95" customHeight="1" x14ac:dyDescent="0.4">
      <c r="A745" s="314"/>
      <c r="B745" s="1168" t="s">
        <v>1265</v>
      </c>
      <c r="C745" s="1168"/>
      <c r="D745" s="1168"/>
      <c r="E745" s="1168"/>
      <c r="F745" s="1168"/>
      <c r="G745" s="1168"/>
      <c r="H745" s="314"/>
      <c r="I745" s="314"/>
      <c r="J745" s="314"/>
      <c r="K745" s="314"/>
    </row>
    <row r="746" spans="1:26" ht="24.95" customHeight="1" x14ac:dyDescent="0.2">
      <c r="A746" s="314"/>
      <c r="B746" s="245"/>
      <c r="C746" s="246"/>
      <c r="D746" s="246"/>
      <c r="E746" s="245"/>
      <c r="F746" s="314"/>
      <c r="G746" s="314"/>
      <c r="H746" s="314"/>
      <c r="I746" s="314"/>
      <c r="J746" s="314"/>
      <c r="K746" s="314"/>
    </row>
    <row r="747" spans="1:26" ht="24.95" customHeight="1" x14ac:dyDescent="0.3">
      <c r="A747" s="314"/>
      <c r="B747" s="579" t="s">
        <v>1264</v>
      </c>
      <c r="C747" s="246"/>
      <c r="D747" s="246"/>
      <c r="E747" s="245"/>
      <c r="F747" s="314"/>
      <c r="G747" s="314"/>
      <c r="H747" s="314"/>
      <c r="I747" s="314"/>
      <c r="J747" s="314"/>
      <c r="K747" s="314"/>
    </row>
    <row r="748" spans="1:26" ht="24.95" customHeight="1" x14ac:dyDescent="0.3">
      <c r="A748" s="247"/>
      <c r="B748" s="576" t="s">
        <v>1263</v>
      </c>
      <c r="C748" s="246"/>
      <c r="D748" s="246"/>
      <c r="E748" s="245"/>
      <c r="F748" s="314"/>
      <c r="G748" s="314"/>
      <c r="H748" s="314"/>
      <c r="I748" s="314"/>
      <c r="J748" s="314"/>
      <c r="K748" s="314"/>
    </row>
    <row r="749" spans="1:26" ht="21.95" customHeight="1" x14ac:dyDescent="0.2"/>
    <row r="750" spans="1:26" ht="21.95" customHeight="1" x14ac:dyDescent="0.2"/>
    <row r="751" spans="1:26" ht="20.25" x14ac:dyDescent="0.3">
      <c r="B751" s="556" t="s">
        <v>1286</v>
      </c>
      <c r="K751" s="578"/>
    </row>
    <row r="752" spans="1:26" ht="20.25" x14ac:dyDescent="0.3">
      <c r="B752" s="576" t="s">
        <v>1506</v>
      </c>
    </row>
    <row r="753" spans="1:26" ht="21.95" customHeight="1" x14ac:dyDescent="0.3">
      <c r="A753" s="17"/>
      <c r="B753" s="557"/>
    </row>
    <row r="754" spans="1:26" ht="21.95" customHeight="1" x14ac:dyDescent="0.2">
      <c r="A754" s="17"/>
      <c r="B754" s="3"/>
    </row>
    <row r="755" spans="1:26" ht="24.95" customHeight="1" x14ac:dyDescent="0.3">
      <c r="A755" s="17"/>
      <c r="B755" s="556" t="s">
        <v>1285</v>
      </c>
    </row>
    <row r="756" spans="1:26" ht="24.95" customHeight="1" x14ac:dyDescent="0.3">
      <c r="B756" s="576" t="s">
        <v>1260</v>
      </c>
    </row>
    <row r="757" spans="1:26" ht="21.95" customHeight="1" x14ac:dyDescent="0.3">
      <c r="B757" s="557"/>
    </row>
    <row r="758" spans="1:26" ht="21.95" customHeight="1" x14ac:dyDescent="0.2">
      <c r="B758" s="3"/>
    </row>
    <row r="759" spans="1:26" ht="24.95" customHeight="1" x14ac:dyDescent="0.3">
      <c r="B759" s="558" t="s">
        <v>1259</v>
      </c>
    </row>
    <row r="760" spans="1:26" ht="24.95" customHeight="1" x14ac:dyDescent="0.3">
      <c r="B760" s="576" t="s">
        <v>1199</v>
      </c>
    </row>
    <row r="761" spans="1:26" ht="21.95" customHeight="1" x14ac:dyDescent="0.2"/>
    <row r="762" spans="1:26" ht="21.95" customHeight="1" x14ac:dyDescent="0.2"/>
    <row r="763" spans="1:26" ht="21.95" customHeight="1" x14ac:dyDescent="0.2"/>
    <row r="764" spans="1:26" ht="21.95" customHeight="1" x14ac:dyDescent="0.2"/>
    <row r="765" spans="1:26" ht="21.95" customHeight="1" x14ac:dyDescent="0.2"/>
    <row r="766" spans="1:26" ht="21.95" customHeight="1" x14ac:dyDescent="0.2"/>
    <row r="767" spans="1:26" s="2" customFormat="1" ht="24.95" customHeight="1" x14ac:dyDescent="0.4">
      <c r="A767" s="860" t="s">
        <v>1211</v>
      </c>
      <c r="B767" s="439"/>
      <c r="C767" s="439"/>
      <c r="D767" s="439"/>
      <c r="E767" s="439"/>
      <c r="F767" s="439"/>
      <c r="G767" s="439"/>
      <c r="H767" s="439"/>
      <c r="I767" s="439"/>
      <c r="J767" s="439"/>
      <c r="K767" s="439"/>
      <c r="L767" s="9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12"/>
    </row>
    <row r="768" spans="1:26" s="2" customFormat="1" ht="12" customHeight="1" x14ac:dyDescent="0.4">
      <c r="A768" s="860"/>
      <c r="B768" s="439"/>
      <c r="C768" s="439"/>
      <c r="D768" s="439"/>
      <c r="E768" s="439"/>
      <c r="F768" s="439"/>
      <c r="G768" s="439"/>
      <c r="H768" s="439"/>
      <c r="I768" s="439"/>
      <c r="J768" s="439"/>
      <c r="K768" s="439"/>
      <c r="L768" s="9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12"/>
    </row>
    <row r="769" spans="1:26" s="2" customFormat="1" ht="15" customHeight="1" x14ac:dyDescent="0.4">
      <c r="A769" s="963"/>
      <c r="B769" s="964"/>
      <c r="C769" s="964"/>
      <c r="D769" s="964"/>
      <c r="E769" s="964"/>
      <c r="F769" s="964"/>
      <c r="G769" s="964"/>
      <c r="H769" s="964"/>
      <c r="I769" s="964"/>
      <c r="J769" s="964"/>
      <c r="K769" s="964"/>
      <c r="L769" s="9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12"/>
    </row>
    <row r="770" spans="1:26" ht="27" customHeight="1" x14ac:dyDescent="0.2">
      <c r="A770" s="855" t="s">
        <v>860</v>
      </c>
      <c r="B770" s="856"/>
      <c r="C770" s="857"/>
      <c r="D770" s="857"/>
      <c r="E770" s="856"/>
      <c r="F770" s="858"/>
      <c r="G770" s="859" t="s">
        <v>862</v>
      </c>
      <c r="H770" s="858"/>
      <c r="I770" s="858"/>
      <c r="J770" s="858"/>
      <c r="K770" s="858"/>
    </row>
    <row r="771" spans="1:26" ht="27" customHeight="1" x14ac:dyDescent="0.2">
      <c r="A771" s="859" t="s">
        <v>861</v>
      </c>
      <c r="B771" s="856"/>
      <c r="C771" s="857"/>
      <c r="D771" s="857"/>
      <c r="E771" s="856"/>
      <c r="F771" s="858"/>
      <c r="G771" s="859" t="s">
        <v>814</v>
      </c>
      <c r="H771" s="858"/>
      <c r="I771" s="858"/>
      <c r="J771" s="858"/>
      <c r="K771" s="858"/>
    </row>
    <row r="772" spans="1:26" ht="27" customHeight="1" x14ac:dyDescent="0.2">
      <c r="A772" s="859" t="s">
        <v>1180</v>
      </c>
      <c r="B772" s="856"/>
      <c r="C772" s="857"/>
      <c r="D772" s="857"/>
      <c r="E772" s="856"/>
      <c r="F772" s="858"/>
      <c r="G772" s="859" t="s">
        <v>813</v>
      </c>
      <c r="H772" s="858"/>
      <c r="I772" s="858"/>
      <c r="J772" s="858"/>
      <c r="K772" s="858"/>
    </row>
    <row r="773" spans="1:26" ht="27" customHeight="1" x14ac:dyDescent="0.2">
      <c r="A773" s="859" t="s">
        <v>858</v>
      </c>
      <c r="B773" s="856"/>
      <c r="C773" s="857"/>
      <c r="D773" s="857"/>
      <c r="E773" s="856"/>
      <c r="F773" s="858"/>
      <c r="G773" s="859" t="s">
        <v>815</v>
      </c>
      <c r="H773" s="858"/>
      <c r="I773" s="858"/>
      <c r="J773" s="858"/>
      <c r="K773" s="858"/>
    </row>
    <row r="774" spans="1:26" ht="27" customHeight="1" x14ac:dyDescent="0.2">
      <c r="A774" s="859" t="s">
        <v>859</v>
      </c>
      <c r="B774" s="856"/>
      <c r="C774" s="857"/>
      <c r="D774" s="857"/>
      <c r="E774" s="856"/>
      <c r="F774" s="858"/>
      <c r="G774" s="859" t="s">
        <v>857</v>
      </c>
      <c r="H774" s="858"/>
      <c r="I774" s="858"/>
      <c r="J774" s="858"/>
      <c r="K774" s="858"/>
    </row>
    <row r="775" spans="1:26" ht="15" customHeight="1" x14ac:dyDescent="0.4">
      <c r="A775" s="963"/>
      <c r="B775" s="964"/>
      <c r="C775" s="964"/>
      <c r="D775" s="964"/>
      <c r="E775" s="964"/>
      <c r="F775" s="964"/>
      <c r="G775" s="964"/>
      <c r="H775" s="964"/>
      <c r="I775" s="964"/>
      <c r="J775" s="964"/>
      <c r="K775" s="964"/>
    </row>
    <row r="776" spans="1:26" ht="24.95" customHeight="1" x14ac:dyDescent="0.2"/>
    <row r="777" spans="1:26" ht="24.95" customHeight="1" x14ac:dyDescent="0.2"/>
    <row r="778" spans="1:26" ht="24.95" customHeight="1" x14ac:dyDescent="0.2"/>
    <row r="779" spans="1:26" ht="24.95" customHeight="1" x14ac:dyDescent="0.2"/>
    <row r="780" spans="1:26" ht="24.95" customHeight="1" x14ac:dyDescent="0.2"/>
    <row r="781" spans="1:26" ht="24.95" customHeight="1" x14ac:dyDescent="0.2"/>
    <row r="782" spans="1:26" ht="24.95" customHeight="1" x14ac:dyDescent="0.2"/>
    <row r="783" spans="1:26" ht="24.95" customHeight="1" x14ac:dyDescent="0.2"/>
    <row r="784" spans="1:26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  <row r="1962" ht="24.95" customHeight="1" x14ac:dyDescent="0.2"/>
    <row r="1963" ht="24.95" customHeight="1" x14ac:dyDescent="0.2"/>
    <row r="1964" ht="24.95" customHeight="1" x14ac:dyDescent="0.2"/>
  </sheetData>
  <mergeCells count="142">
    <mergeCell ref="A699:B699"/>
    <mergeCell ref="A235:B235"/>
    <mergeCell ref="B745:G745"/>
    <mergeCell ref="A628:C628"/>
    <mergeCell ref="A629:C629"/>
    <mergeCell ref="A450:B450"/>
    <mergeCell ref="A423:B423"/>
    <mergeCell ref="A412:B412"/>
    <mergeCell ref="A568:C568"/>
    <mergeCell ref="A569:C569"/>
    <mergeCell ref="A546:C546"/>
    <mergeCell ref="A553:C553"/>
    <mergeCell ref="A551:C551"/>
    <mergeCell ref="A494:C494"/>
    <mergeCell ref="A572:C572"/>
    <mergeCell ref="A571:C571"/>
    <mergeCell ref="A421:B421"/>
    <mergeCell ref="A654:C654"/>
    <mergeCell ref="A549:C549"/>
    <mergeCell ref="A601:C601"/>
    <mergeCell ref="A570:C570"/>
    <mergeCell ref="A498:C498"/>
    <mergeCell ref="A700:B700"/>
    <mergeCell ref="A701:B701"/>
    <mergeCell ref="A15:K15"/>
    <mergeCell ref="A16:K16"/>
    <mergeCell ref="B61:C62"/>
    <mergeCell ref="E61:F62"/>
    <mergeCell ref="A410:B410"/>
    <mergeCell ref="A366:B366"/>
    <mergeCell ref="A364:B364"/>
    <mergeCell ref="D305:E305"/>
    <mergeCell ref="B311:C311"/>
    <mergeCell ref="B312:C312"/>
    <mergeCell ref="B313:C313"/>
    <mergeCell ref="B314:C314"/>
    <mergeCell ref="B315:C315"/>
    <mergeCell ref="B316:C316"/>
    <mergeCell ref="A365:B365"/>
    <mergeCell ref="A71:F71"/>
    <mergeCell ref="A256:F256"/>
    <mergeCell ref="A244:D244"/>
    <mergeCell ref="A245:D245"/>
    <mergeCell ref="A367:B367"/>
    <mergeCell ref="A368:B368"/>
    <mergeCell ref="A259:D259"/>
    <mergeCell ref="A260:D260"/>
    <mergeCell ref="A236:B236"/>
    <mergeCell ref="A600:C600"/>
    <mergeCell ref="A547:C547"/>
    <mergeCell ref="A564:C564"/>
    <mergeCell ref="A362:B362"/>
    <mergeCell ref="A363:B363"/>
    <mergeCell ref="A698:B698"/>
    <mergeCell ref="A528:C528"/>
    <mergeCell ref="A449:B449"/>
    <mergeCell ref="A495:C495"/>
    <mergeCell ref="A493:C493"/>
    <mergeCell ref="A499:C499"/>
    <mergeCell ref="A445:B445"/>
    <mergeCell ref="A446:B446"/>
    <mergeCell ref="A653:C653"/>
    <mergeCell ref="A567:C567"/>
    <mergeCell ref="A598:C598"/>
    <mergeCell ref="A599:C599"/>
    <mergeCell ref="A638:C638"/>
    <mergeCell ref="A639:C639"/>
    <mergeCell ref="A529:C529"/>
    <mergeCell ref="A548:C548"/>
    <mergeCell ref="A531:C531"/>
    <mergeCell ref="A640:C640"/>
    <mergeCell ref="A566:C566"/>
    <mergeCell ref="A550:C550"/>
    <mergeCell ref="A33:K33"/>
    <mergeCell ref="C264:E264"/>
    <mergeCell ref="C265:E265"/>
    <mergeCell ref="C266:E266"/>
    <mergeCell ref="A266:B266"/>
    <mergeCell ref="A251:D251"/>
    <mergeCell ref="A252:D252"/>
    <mergeCell ref="A257:D257"/>
    <mergeCell ref="A258:D258"/>
    <mergeCell ref="E257:F257"/>
    <mergeCell ref="E258:F258"/>
    <mergeCell ref="E259:F259"/>
    <mergeCell ref="E260:F260"/>
    <mergeCell ref="E244:F244"/>
    <mergeCell ref="E245:F245"/>
    <mergeCell ref="E246:F246"/>
    <mergeCell ref="A502:C502"/>
    <mergeCell ref="A532:C532"/>
    <mergeCell ref="A545:C545"/>
    <mergeCell ref="A237:B237"/>
    <mergeCell ref="F120:I120"/>
    <mergeCell ref="A680:C680"/>
    <mergeCell ref="A681:C681"/>
    <mergeCell ref="A682:C682"/>
    <mergeCell ref="A683:C683"/>
    <mergeCell ref="A684:C684"/>
    <mergeCell ref="B317:C317"/>
    <mergeCell ref="A299:E299"/>
    <mergeCell ref="D301:E301"/>
    <mergeCell ref="D302:E302"/>
    <mergeCell ref="D303:E303"/>
    <mergeCell ref="A497:C497"/>
    <mergeCell ref="A501:C501"/>
    <mergeCell ref="A422:B422"/>
    <mergeCell ref="A451:B451"/>
    <mergeCell ref="A447:B447"/>
    <mergeCell ref="A491:C491"/>
    <mergeCell ref="A492:C492"/>
    <mergeCell ref="A496:C496"/>
    <mergeCell ref="A500:C500"/>
    <mergeCell ref="A448:B448"/>
    <mergeCell ref="A530:C530"/>
    <mergeCell ref="A652:C652"/>
    <mergeCell ref="A552:C552"/>
    <mergeCell ref="A565:C565"/>
    <mergeCell ref="A711:B711"/>
    <mergeCell ref="A714:B714"/>
    <mergeCell ref="A419:B419"/>
    <mergeCell ref="A420:B420"/>
    <mergeCell ref="A238:B238"/>
    <mergeCell ref="A243:F243"/>
    <mergeCell ref="A263:F263"/>
    <mergeCell ref="D300:E300"/>
    <mergeCell ref="D304:E304"/>
    <mergeCell ref="A415:B415"/>
    <mergeCell ref="A418:B418"/>
    <mergeCell ref="A411:B411"/>
    <mergeCell ref="A246:D246"/>
    <mergeCell ref="A247:D247"/>
    <mergeCell ref="A248:D248"/>
    <mergeCell ref="A249:D249"/>
    <mergeCell ref="A250:D250"/>
    <mergeCell ref="E247:F247"/>
    <mergeCell ref="E248:F248"/>
    <mergeCell ref="E249:F249"/>
    <mergeCell ref="E250:F250"/>
    <mergeCell ref="E251:F251"/>
    <mergeCell ref="E252:F252"/>
    <mergeCell ref="A679:C679"/>
  </mergeCells>
  <phoneticPr fontId="3" type="noConversion"/>
  <hyperlinks>
    <hyperlink ref="G774" r:id="rId1"/>
    <hyperlink ref="A773" r:id="rId2"/>
    <hyperlink ref="A774" r:id="rId3"/>
    <hyperlink ref="G773" r:id="rId4"/>
    <hyperlink ref="A771" r:id="rId5"/>
    <hyperlink ref="G770" r:id="rId6"/>
    <hyperlink ref="G771" r:id="rId7"/>
    <hyperlink ref="G772" r:id="rId8"/>
    <hyperlink ref="A770" r:id="rId9"/>
    <hyperlink ref="A772" r:id="rId10"/>
    <hyperlink ref="B760" r:id="rId11"/>
    <hyperlink ref="B752" r:id="rId12"/>
    <hyperlink ref="B756" r:id="rId13"/>
    <hyperlink ref="B748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2" max="10" man="1"/>
    <brk id="154" max="10" man="1"/>
    <brk id="214" max="10" man="1"/>
    <brk id="262" max="10" man="1"/>
    <brk id="286" max="10" man="1"/>
    <brk id="319" max="10" man="1"/>
    <brk id="370" max="10" man="1"/>
    <brk id="426" max="10" man="1"/>
    <brk id="485" max="10" man="1"/>
    <brk id="522" max="10" man="1"/>
    <brk id="577" max="10" man="1"/>
    <brk id="633" max="10" man="1"/>
    <brk id="691" max="10" man="1"/>
    <brk id="743" max="10" man="1"/>
  </rowBreaks>
  <ignoredErrors>
    <ignoredError sqref="B293:C293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28" t="s">
        <v>1063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1024</v>
      </c>
      <c r="B4" s="477"/>
      <c r="C4" s="477"/>
      <c r="D4" s="359" t="s">
        <v>1349</v>
      </c>
    </row>
    <row r="5" spans="1:4" x14ac:dyDescent="0.25">
      <c r="A5" s="76" t="s">
        <v>1025</v>
      </c>
      <c r="B5" s="462"/>
      <c r="C5" s="462"/>
      <c r="D5" s="129" t="s">
        <v>1349</v>
      </c>
    </row>
    <row r="6" spans="1:4" x14ac:dyDescent="0.25">
      <c r="A6" s="492" t="s">
        <v>1026</v>
      </c>
      <c r="B6" s="251"/>
      <c r="C6" s="251"/>
      <c r="D6" s="361" t="s">
        <v>1349</v>
      </c>
    </row>
    <row r="7" spans="1:4" x14ac:dyDescent="0.25">
      <c r="A7" s="231" t="s">
        <v>1027</v>
      </c>
      <c r="B7" s="213"/>
      <c r="C7" s="213"/>
      <c r="D7" s="357" t="s">
        <v>1349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1028</v>
      </c>
      <c r="B4" s="477">
        <v>40.94</v>
      </c>
      <c r="C4" s="477">
        <v>2014</v>
      </c>
      <c r="D4" s="359" t="s">
        <v>1350</v>
      </c>
      <c r="E4" s="56" t="s">
        <v>5</v>
      </c>
    </row>
    <row r="5" spans="1:5" x14ac:dyDescent="0.25">
      <c r="A5" s="231" t="s">
        <v>1029</v>
      </c>
      <c r="B5" s="213">
        <v>6</v>
      </c>
      <c r="C5" s="213">
        <v>2014</v>
      </c>
      <c r="D5" s="357" t="s">
        <v>1350</v>
      </c>
      <c r="E5" s="95" t="s">
        <v>5</v>
      </c>
    </row>
    <row r="6" spans="1:5" x14ac:dyDescent="0.25">
      <c r="A6" s="69" t="s">
        <v>1064</v>
      </c>
      <c r="B6" s="477">
        <v>16.075810000000001</v>
      </c>
      <c r="C6" s="477">
        <v>2013</v>
      </c>
      <c r="D6" s="359" t="s">
        <v>1352</v>
      </c>
      <c r="E6" s="517">
        <v>2013</v>
      </c>
    </row>
    <row r="7" spans="1:5" x14ac:dyDescent="0.25">
      <c r="A7" s="53" t="s">
        <v>1065</v>
      </c>
      <c r="B7" s="462">
        <v>19</v>
      </c>
      <c r="C7" s="462">
        <v>2013</v>
      </c>
      <c r="D7" s="129" t="s">
        <v>1352</v>
      </c>
      <c r="E7" s="518">
        <v>2013</v>
      </c>
    </row>
    <row r="8" spans="1:5" x14ac:dyDescent="0.25">
      <c r="A8" s="54" t="s">
        <v>1066</v>
      </c>
      <c r="B8" s="213">
        <v>52.53</v>
      </c>
      <c r="C8" s="213">
        <v>2013</v>
      </c>
      <c r="D8" s="357" t="s">
        <v>1352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1028</v>
      </c>
      <c r="C3" s="117" t="s">
        <v>1029</v>
      </c>
      <c r="D3" s="527" t="s">
        <v>1064</v>
      </c>
      <c r="E3" s="501" t="s">
        <v>1065</v>
      </c>
      <c r="F3" s="528" t="s">
        <v>1066</v>
      </c>
    </row>
    <row r="4" spans="1:6" x14ac:dyDescent="0.25">
      <c r="A4" s="217">
        <v>2011</v>
      </c>
      <c r="B4" s="720">
        <v>40.270000000000003</v>
      </c>
      <c r="C4" s="721">
        <v>7</v>
      </c>
      <c r="D4" s="710"/>
      <c r="E4" s="711"/>
      <c r="F4" s="712"/>
    </row>
    <row r="5" spans="1:6" x14ac:dyDescent="0.25">
      <c r="A5" s="286">
        <v>2012</v>
      </c>
      <c r="B5" s="614">
        <v>40.49</v>
      </c>
      <c r="C5" s="722">
        <v>6</v>
      </c>
      <c r="D5" s="713"/>
      <c r="E5" s="641"/>
      <c r="F5" s="714"/>
    </row>
    <row r="6" spans="1:6" x14ac:dyDescent="0.25">
      <c r="A6" s="286">
        <v>2013</v>
      </c>
      <c r="B6" s="614">
        <v>39.5</v>
      </c>
      <c r="C6" s="722">
        <v>7</v>
      </c>
      <c r="D6" s="715">
        <v>16.075810000000001</v>
      </c>
      <c r="E6" s="609">
        <v>19</v>
      </c>
      <c r="F6" s="716">
        <v>52.53</v>
      </c>
    </row>
    <row r="7" spans="1:6" x14ac:dyDescent="0.25">
      <c r="A7" s="219">
        <v>2014</v>
      </c>
      <c r="B7" s="615">
        <v>40.94</v>
      </c>
      <c r="C7" s="723">
        <v>6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752</v>
      </c>
      <c r="B4" s="55">
        <v>6466</v>
      </c>
      <c r="C4" s="55">
        <v>2012</v>
      </c>
      <c r="D4" s="359" t="s">
        <v>1347</v>
      </c>
    </row>
    <row r="5" spans="1:4" x14ac:dyDescent="0.25">
      <c r="A5" s="76" t="s">
        <v>753</v>
      </c>
      <c r="B5" s="58">
        <v>2496</v>
      </c>
      <c r="C5" s="58">
        <v>2012</v>
      </c>
      <c r="D5" s="129" t="s">
        <v>1347</v>
      </c>
    </row>
    <row r="6" spans="1:4" x14ac:dyDescent="0.25">
      <c r="A6" s="231" t="s">
        <v>754</v>
      </c>
      <c r="B6" s="61">
        <v>5472</v>
      </c>
      <c r="C6" s="61">
        <v>2012</v>
      </c>
      <c r="D6" s="357" t="s">
        <v>1347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765</v>
      </c>
      <c r="B1" s="253"/>
      <c r="G1" s="263" t="s">
        <v>766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755</v>
      </c>
      <c r="B3" s="71">
        <v>101.14</v>
      </c>
      <c r="G3" s="217" t="s">
        <v>761</v>
      </c>
      <c r="H3" s="71">
        <v>8229</v>
      </c>
    </row>
    <row r="4" spans="1:9" x14ac:dyDescent="0.25">
      <c r="A4" s="286" t="s">
        <v>756</v>
      </c>
      <c r="B4" s="214">
        <v>4540.24</v>
      </c>
      <c r="G4" s="286" t="s">
        <v>762</v>
      </c>
      <c r="H4" s="214">
        <v>12729</v>
      </c>
    </row>
    <row r="5" spans="1:9" x14ac:dyDescent="0.25">
      <c r="A5" s="286" t="s">
        <v>757</v>
      </c>
      <c r="B5" s="214">
        <v>3130.23</v>
      </c>
      <c r="G5" s="286" t="s">
        <v>763</v>
      </c>
      <c r="H5" s="214">
        <v>38881</v>
      </c>
    </row>
    <row r="6" spans="1:9" x14ac:dyDescent="0.25">
      <c r="A6" s="286" t="s">
        <v>758</v>
      </c>
      <c r="B6" s="214">
        <v>0.43</v>
      </c>
      <c r="G6" s="286" t="s">
        <v>764</v>
      </c>
      <c r="H6" s="214">
        <v>147379</v>
      </c>
    </row>
    <row r="7" spans="1:9" x14ac:dyDescent="0.25">
      <c r="A7" s="286" t="s">
        <v>759</v>
      </c>
      <c r="B7" s="214">
        <v>8.15</v>
      </c>
      <c r="G7" s="1" t="s">
        <v>24</v>
      </c>
      <c r="H7" s="288">
        <v>207218</v>
      </c>
    </row>
    <row r="8" spans="1:9" x14ac:dyDescent="0.25">
      <c r="A8" s="287" t="s">
        <v>760</v>
      </c>
      <c r="B8" s="73">
        <v>12507.31</v>
      </c>
    </row>
    <row r="9" spans="1:9" x14ac:dyDescent="0.25">
      <c r="A9" s="1" t="s">
        <v>24</v>
      </c>
      <c r="B9" s="288">
        <v>20287.5</v>
      </c>
      <c r="I9" s="41" t="s">
        <v>872</v>
      </c>
    </row>
    <row r="10" spans="1:9" x14ac:dyDescent="0.25">
      <c r="G10" s="29" t="s">
        <v>771</v>
      </c>
      <c r="H10" s="58">
        <v>15509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767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812</v>
      </c>
      <c r="B4" s="70">
        <v>6415</v>
      </c>
      <c r="C4" s="55">
        <v>1120</v>
      </c>
      <c r="D4" s="110">
        <v>5295</v>
      </c>
    </row>
    <row r="5" spans="1:4" ht="30" customHeight="1" x14ac:dyDescent="0.25">
      <c r="A5" s="274" t="s">
        <v>880</v>
      </c>
      <c r="B5" s="212">
        <v>10540</v>
      </c>
      <c r="C5" s="58">
        <v>6713</v>
      </c>
      <c r="D5" s="160">
        <v>3827</v>
      </c>
    </row>
    <row r="6" spans="1:4" x14ac:dyDescent="0.25">
      <c r="A6" s="274" t="s">
        <v>768</v>
      </c>
      <c r="B6" s="212">
        <v>5</v>
      </c>
      <c r="C6" s="58">
        <v>0</v>
      </c>
      <c r="D6" s="160">
        <v>5</v>
      </c>
    </row>
    <row r="7" spans="1:4" ht="30" x14ac:dyDescent="0.25">
      <c r="A7" s="274" t="s">
        <v>769</v>
      </c>
      <c r="B7" s="212">
        <v>52</v>
      </c>
      <c r="C7" s="58">
        <v>15</v>
      </c>
      <c r="D7" s="160">
        <v>37</v>
      </c>
    </row>
    <row r="8" spans="1:4" x14ac:dyDescent="0.25">
      <c r="A8" s="201" t="s">
        <v>770</v>
      </c>
      <c r="B8" s="72">
        <v>6466</v>
      </c>
      <c r="C8" s="61">
        <v>1078</v>
      </c>
      <c r="D8" s="111">
        <v>5388</v>
      </c>
    </row>
    <row r="12" spans="1:4" ht="18.75" x14ac:dyDescent="0.3">
      <c r="A12" s="243" t="s">
        <v>949</v>
      </c>
    </row>
    <row r="13" spans="1:4" x14ac:dyDescent="0.25">
      <c r="A13" s="31"/>
      <c r="B13" s="42" t="s">
        <v>531</v>
      </c>
      <c r="C13" s="42" t="s">
        <v>532</v>
      </c>
    </row>
    <row r="14" spans="1:4" ht="30" x14ac:dyDescent="0.25">
      <c r="A14" s="275" t="s">
        <v>816</v>
      </c>
      <c r="B14" s="281">
        <f>C6/B6*100</f>
        <v>0</v>
      </c>
      <c r="C14" s="276">
        <f>D6/B6*100</f>
        <v>100</v>
      </c>
    </row>
    <row r="15" spans="1:4" ht="60" x14ac:dyDescent="0.25">
      <c r="A15" s="277" t="s">
        <v>881</v>
      </c>
      <c r="B15" s="282">
        <f>C5/B5*100</f>
        <v>63.690702087286532</v>
      </c>
      <c r="C15" s="278">
        <f>D5/B5*100</f>
        <v>36.309297912713475</v>
      </c>
    </row>
    <row r="16" spans="1:4" ht="30" x14ac:dyDescent="0.25">
      <c r="A16" s="279" t="s">
        <v>817</v>
      </c>
      <c r="B16" s="283">
        <f>C4/B4*100</f>
        <v>17.459080280592364</v>
      </c>
      <c r="C16" s="280">
        <f>D4/B4*100</f>
        <v>82.54091971940764</v>
      </c>
    </row>
    <row r="19" spans="1:3" ht="18.75" x14ac:dyDescent="0.3">
      <c r="A19" s="243" t="s">
        <v>950</v>
      </c>
    </row>
    <row r="20" spans="1:3" x14ac:dyDescent="0.25">
      <c r="A20" s="31"/>
      <c r="B20" s="42" t="s">
        <v>490</v>
      </c>
      <c r="C20" s="42" t="s">
        <v>491</v>
      </c>
    </row>
    <row r="21" spans="1:3" ht="30" x14ac:dyDescent="0.25">
      <c r="A21" s="275" t="s">
        <v>818</v>
      </c>
      <c r="B21" s="281">
        <f>B14</f>
        <v>0</v>
      </c>
      <c r="C21" s="276">
        <f>C14</f>
        <v>100</v>
      </c>
    </row>
    <row r="22" spans="1:3" ht="60" x14ac:dyDescent="0.25">
      <c r="A22" s="277" t="s">
        <v>819</v>
      </c>
      <c r="B22" s="282">
        <f t="shared" ref="B22:C23" si="0">B15</f>
        <v>63.690702087286532</v>
      </c>
      <c r="C22" s="278">
        <f t="shared" si="0"/>
        <v>36.309297912713475</v>
      </c>
    </row>
    <row r="23" spans="1:3" ht="30" x14ac:dyDescent="0.25">
      <c r="A23" s="279" t="s">
        <v>854</v>
      </c>
      <c r="B23" s="285">
        <f t="shared" si="0"/>
        <v>17.459080280592364</v>
      </c>
      <c r="C23" s="284">
        <f t="shared" si="0"/>
        <v>82.54091971940764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2</v>
      </c>
      <c r="C4" s="55">
        <v>2023</v>
      </c>
      <c r="D4" s="359" t="s">
        <v>1334</v>
      </c>
      <c r="E4" s="895" t="s">
        <v>5</v>
      </c>
    </row>
    <row r="5" spans="1:6" x14ac:dyDescent="0.25">
      <c r="A5" s="689" t="s">
        <v>190</v>
      </c>
      <c r="B5" s="58">
        <v>28</v>
      </c>
      <c r="C5" s="58">
        <v>2023</v>
      </c>
      <c r="D5" s="129" t="s">
        <v>1334</v>
      </c>
      <c r="E5" s="898" t="s">
        <v>5</v>
      </c>
    </row>
    <row r="6" spans="1:6" x14ac:dyDescent="0.25">
      <c r="A6" s="689" t="s">
        <v>191</v>
      </c>
      <c r="B6" s="58">
        <v>648</v>
      </c>
      <c r="C6" s="58">
        <v>2023</v>
      </c>
      <c r="D6" s="129" t="s">
        <v>1334</v>
      </c>
      <c r="E6" s="898" t="s">
        <v>5</v>
      </c>
    </row>
    <row r="7" spans="1:6" x14ac:dyDescent="0.25">
      <c r="A7" s="689" t="s">
        <v>192</v>
      </c>
      <c r="B7" s="58">
        <v>44.2</v>
      </c>
      <c r="C7" s="58">
        <v>2023</v>
      </c>
      <c r="D7" s="129" t="s">
        <v>1334</v>
      </c>
      <c r="E7" s="898" t="s">
        <v>5</v>
      </c>
    </row>
    <row r="8" spans="1:6" x14ac:dyDescent="0.25">
      <c r="A8" s="689" t="s">
        <v>193</v>
      </c>
      <c r="B8" s="58">
        <v>1126</v>
      </c>
      <c r="C8" s="58">
        <v>2023</v>
      </c>
      <c r="D8" s="129" t="s">
        <v>1334</v>
      </c>
      <c r="E8" s="898" t="s">
        <v>5</v>
      </c>
    </row>
    <row r="9" spans="1:6" x14ac:dyDescent="0.25">
      <c r="A9" s="689" t="s">
        <v>194</v>
      </c>
      <c r="B9" s="58">
        <v>73.3</v>
      </c>
      <c r="C9" s="58">
        <v>2023</v>
      </c>
      <c r="D9" s="129" t="s">
        <v>1334</v>
      </c>
      <c r="E9" s="898" t="s">
        <v>5</v>
      </c>
    </row>
    <row r="10" spans="1:6" x14ac:dyDescent="0.25">
      <c r="A10" s="724" t="s">
        <v>195</v>
      </c>
      <c r="B10" s="61">
        <v>621</v>
      </c>
      <c r="C10" s="61">
        <v>2023</v>
      </c>
      <c r="D10" s="357" t="s">
        <v>1334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7">
        <v>2019</v>
      </c>
      <c r="C4" s="1218"/>
      <c r="D4" s="1219"/>
      <c r="E4" s="1217">
        <v>2020</v>
      </c>
      <c r="F4" s="1218"/>
      <c r="G4" s="1219"/>
      <c r="H4" s="1217">
        <v>2021</v>
      </c>
      <c r="I4" s="1218"/>
      <c r="J4" s="1219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1" t="s">
        <v>16</v>
      </c>
      <c r="C5" s="872" t="s">
        <v>212</v>
      </c>
      <c r="D5" s="873" t="s">
        <v>213</v>
      </c>
      <c r="E5" s="871" t="s">
        <v>16</v>
      </c>
      <c r="F5" s="872" t="s">
        <v>212</v>
      </c>
      <c r="G5" s="873" t="s">
        <v>213</v>
      </c>
      <c r="H5" s="871" t="s">
        <v>16</v>
      </c>
      <c r="I5" s="872" t="s">
        <v>212</v>
      </c>
      <c r="J5" s="873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0">
        <v>2448</v>
      </c>
      <c r="C6" s="971">
        <v>2345</v>
      </c>
      <c r="D6" s="943">
        <v>103</v>
      </c>
      <c r="E6" s="971">
        <v>2442</v>
      </c>
      <c r="F6" s="971">
        <v>2299</v>
      </c>
      <c r="G6" s="943">
        <v>143</v>
      </c>
      <c r="H6" s="599">
        <v>2340</v>
      </c>
      <c r="I6" s="616">
        <v>2190</v>
      </c>
      <c r="J6" s="943">
        <v>150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2">
        <v>620</v>
      </c>
      <c r="C7" s="973">
        <v>620</v>
      </c>
      <c r="D7" s="974">
        <v>0</v>
      </c>
      <c r="E7" s="973">
        <v>497</v>
      </c>
      <c r="F7" s="973">
        <v>493</v>
      </c>
      <c r="G7" s="974">
        <v>4</v>
      </c>
      <c r="H7" s="753">
        <v>338</v>
      </c>
      <c r="I7" s="690">
        <v>327</v>
      </c>
      <c r="J7" s="974">
        <v>11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5">
        <v>198</v>
      </c>
      <c r="C8" s="976">
        <v>198</v>
      </c>
      <c r="D8" s="977">
        <v>0</v>
      </c>
      <c r="E8" s="976">
        <v>0</v>
      </c>
      <c r="F8" s="976">
        <v>0</v>
      </c>
      <c r="G8" s="977">
        <v>0</v>
      </c>
      <c r="H8" s="754">
        <v>236</v>
      </c>
      <c r="I8" s="691">
        <v>236</v>
      </c>
      <c r="J8" s="977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2021</v>
      </c>
      <c r="C11" s="585">
        <v>2022</v>
      </c>
      <c r="D11" s="590">
        <v>2023</v>
      </c>
      <c r="E11" s="585"/>
      <c r="F11" s="585"/>
    </row>
    <row r="12" spans="1:22" x14ac:dyDescent="0.25">
      <c r="A12" s="707" t="s">
        <v>930</v>
      </c>
      <c r="B12" s="600">
        <v>0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931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929</v>
      </c>
      <c r="B14" s="751">
        <v>1641</v>
      </c>
      <c r="C14" s="751">
        <v>1665</v>
      </c>
      <c r="D14" s="751">
        <v>1774</v>
      </c>
      <c r="F14" s="262"/>
      <c r="I14" s="156"/>
      <c r="J14" s="156"/>
      <c r="K14" s="156"/>
      <c r="L14" s="253"/>
    </row>
    <row r="15" spans="1:22" x14ac:dyDescent="0.25">
      <c r="A15" s="708" t="s">
        <v>932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933</v>
      </c>
      <c r="B16" s="1093">
        <v>305</v>
      </c>
      <c r="C16" s="1093">
        <v>263</v>
      </c>
      <c r="D16" s="751">
        <v>224</v>
      </c>
      <c r="I16" s="156"/>
      <c r="J16" s="156"/>
      <c r="K16" s="156"/>
      <c r="L16" s="253"/>
    </row>
    <row r="17" spans="1:12" x14ac:dyDescent="0.25">
      <c r="A17" s="709" t="s">
        <v>934</v>
      </c>
      <c r="B17" s="752">
        <v>394</v>
      </c>
      <c r="C17" s="752">
        <v>409</v>
      </c>
      <c r="D17" s="752">
        <v>397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2021</v>
      </c>
      <c r="C20" s="585">
        <f>C11</f>
        <v>2022</v>
      </c>
      <c r="D20" s="590">
        <f>D11</f>
        <v>2023</v>
      </c>
      <c r="I20" s="156"/>
      <c r="J20" s="156"/>
      <c r="K20" s="156"/>
      <c r="L20" s="253"/>
    </row>
    <row r="21" spans="1:12" x14ac:dyDescent="0.25">
      <c r="A21" s="442" t="s">
        <v>930</v>
      </c>
      <c r="B21" s="289">
        <f>B12/SUM(B12:B17)*100</f>
        <v>0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931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929</v>
      </c>
      <c r="B23" s="290">
        <f>B14/SUM(B12:B17)*100</f>
        <v>70.128205128205124</v>
      </c>
      <c r="C23" s="290">
        <f>C14/SUM(C12:C17)*100</f>
        <v>71.245186136071894</v>
      </c>
      <c r="D23" s="290">
        <f>D14/SUM(D12:D17)*100</f>
        <v>74.070981210855948</v>
      </c>
      <c r="I23" s="156"/>
      <c r="J23" s="156"/>
      <c r="K23" s="156"/>
      <c r="L23" s="253"/>
    </row>
    <row r="24" spans="1:12" x14ac:dyDescent="0.25">
      <c r="A24" s="443" t="s">
        <v>932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933</v>
      </c>
      <c r="B25" s="290">
        <f>B16/SUM(B12:B17)*100</f>
        <v>13.034188034188036</v>
      </c>
      <c r="C25" s="290">
        <f>C16/SUM(C12:C17)*100</f>
        <v>11.253744116388532</v>
      </c>
      <c r="D25" s="290">
        <f>D16/SUM(D12:D17)*100</f>
        <v>9.3528183716075155</v>
      </c>
      <c r="I25" s="156"/>
      <c r="J25" s="156"/>
      <c r="K25" s="156"/>
      <c r="L25" s="253"/>
    </row>
    <row r="26" spans="1:12" x14ac:dyDescent="0.25">
      <c r="A26" s="444" t="s">
        <v>934</v>
      </c>
      <c r="B26" s="291">
        <f>B17/SUM(B12:B17)*100</f>
        <v>16.837606837606838</v>
      </c>
      <c r="C26" s="291">
        <f>C17/SUM(C12:C17)*100</f>
        <v>17.501069747539582</v>
      </c>
      <c r="D26" s="291">
        <f>D17/SUM(D12:D17)*100</f>
        <v>16.576200417536533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14.4</v>
      </c>
      <c r="C7" s="600">
        <v>13.4</v>
      </c>
      <c r="D7" s="600">
        <v>14.8</v>
      </c>
    </row>
    <row r="8" spans="1:6" x14ac:dyDescent="0.25">
      <c r="A8" s="695" t="s">
        <v>938</v>
      </c>
      <c r="B8" s="751">
        <v>20.399999999999999</v>
      </c>
      <c r="C8" s="751">
        <v>27.9</v>
      </c>
      <c r="D8" s="751">
        <v>22.4</v>
      </c>
    </row>
    <row r="9" spans="1:6" x14ac:dyDescent="0.25">
      <c r="A9" s="696" t="s">
        <v>224</v>
      </c>
      <c r="B9" s="752">
        <v>65.2</v>
      </c>
      <c r="C9" s="752">
        <v>58.7</v>
      </c>
      <c r="D9" s="752">
        <v>62.9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1533</v>
      </c>
      <c r="B13" s="697">
        <f>IF(ISBLANK(B7),"",B7)</f>
        <v>14.4</v>
      </c>
      <c r="C13" s="697">
        <f t="shared" ref="C13:D13" si="1">IF(ISBLANK(C7),"",C7)</f>
        <v>13.4</v>
      </c>
      <c r="D13" s="697">
        <f t="shared" si="1"/>
        <v>14.8</v>
      </c>
      <c r="E13" s="585" t="s">
        <v>493</v>
      </c>
    </row>
    <row r="14" spans="1:6" x14ac:dyDescent="0.25">
      <c r="A14" s="701" t="s">
        <v>1534</v>
      </c>
      <c r="B14" s="698">
        <f t="shared" ref="B14:D15" si="2">IF(ISBLANK(B8),"",B8)</f>
        <v>20.399999999999999</v>
      </c>
      <c r="C14" s="698">
        <f t="shared" si="2"/>
        <v>27.9</v>
      </c>
      <c r="D14" s="698">
        <f t="shared" si="2"/>
        <v>22.4</v>
      </c>
    </row>
    <row r="15" spans="1:6" x14ac:dyDescent="0.25">
      <c r="A15" s="702" t="s">
        <v>1535</v>
      </c>
      <c r="B15" s="699">
        <f t="shared" si="2"/>
        <v>65.2</v>
      </c>
      <c r="C15" s="699">
        <f t="shared" si="2"/>
        <v>58.7</v>
      </c>
      <c r="D15" s="699">
        <f t="shared" si="2"/>
        <v>62.9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492</v>
      </c>
    </row>
    <row r="18" spans="1:5" x14ac:dyDescent="0.25">
      <c r="A18" s="700" t="s">
        <v>1536</v>
      </c>
      <c r="B18" s="697">
        <f>IF(ISBLANK(B7),"",B7)</f>
        <v>14.4</v>
      </c>
      <c r="C18" s="697">
        <f t="shared" ref="C18:D18" si="4">IF(ISBLANK(C7),"",C7)</f>
        <v>13.4</v>
      </c>
      <c r="D18" s="697">
        <f t="shared" si="4"/>
        <v>14.8</v>
      </c>
    </row>
    <row r="19" spans="1:5" x14ac:dyDescent="0.25">
      <c r="A19" s="701" t="s">
        <v>1537</v>
      </c>
      <c r="B19" s="698">
        <f t="shared" ref="B19:D20" si="5">IF(ISBLANK(B8),"",B8)</f>
        <v>20.399999999999999</v>
      </c>
      <c r="C19" s="698">
        <f t="shared" si="5"/>
        <v>27.9</v>
      </c>
      <c r="D19" s="698">
        <f t="shared" si="5"/>
        <v>22.4</v>
      </c>
    </row>
    <row r="20" spans="1:5" x14ac:dyDescent="0.25">
      <c r="A20" s="702" t="s">
        <v>1538</v>
      </c>
      <c r="B20" s="699">
        <f t="shared" si="5"/>
        <v>65.2</v>
      </c>
      <c r="C20" s="699">
        <f t="shared" si="5"/>
        <v>58.7</v>
      </c>
      <c r="D20" s="699">
        <f t="shared" si="5"/>
        <v>62.9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2524</v>
      </c>
    </row>
    <row r="4" spans="1:10" x14ac:dyDescent="0.25">
      <c r="A4" s="31" t="s">
        <v>4</v>
      </c>
      <c r="B4" s="927" t="s">
        <v>654</v>
      </c>
      <c r="C4" s="927" t="s">
        <v>655</v>
      </c>
      <c r="D4" s="927" t="s">
        <v>16</v>
      </c>
      <c r="F4" s="28"/>
      <c r="G4" s="668"/>
      <c r="H4" s="659" t="s">
        <v>656</v>
      </c>
      <c r="I4" s="659" t="s">
        <v>657</v>
      </c>
    </row>
    <row r="5" spans="1:10" x14ac:dyDescent="0.25">
      <c r="A5" s="748">
        <v>2020</v>
      </c>
      <c r="B5" s="610">
        <v>97.3</v>
      </c>
      <c r="C5" s="611">
        <v>103.4</v>
      </c>
      <c r="D5" s="1002">
        <v>100.4</v>
      </c>
      <c r="F5" s="28"/>
      <c r="G5" s="693">
        <f>A5</f>
        <v>2020</v>
      </c>
      <c r="H5" s="669">
        <f>IF(ISBLANK(B5),"",B5)</f>
        <v>97.3</v>
      </c>
      <c r="I5" s="618">
        <f t="shared" ref="H5:I7" si="0">IF(ISBLANK(C5),"",C5)</f>
        <v>103.4</v>
      </c>
    </row>
    <row r="6" spans="1:10" x14ac:dyDescent="0.25">
      <c r="A6" s="749">
        <v>2021</v>
      </c>
      <c r="B6" s="601">
        <v>101.9</v>
      </c>
      <c r="C6" s="612">
        <v>101.6</v>
      </c>
      <c r="D6" s="944">
        <v>101.7</v>
      </c>
      <c r="F6" s="44"/>
      <c r="G6" s="693">
        <f t="shared" ref="G6:G7" si="1">A6</f>
        <v>2021</v>
      </c>
      <c r="H6" s="670">
        <f t="shared" si="0"/>
        <v>101.9</v>
      </c>
      <c r="I6" s="619">
        <f t="shared" si="0"/>
        <v>101.6</v>
      </c>
    </row>
    <row r="7" spans="1:10" x14ac:dyDescent="0.25">
      <c r="A7" s="750">
        <v>2022</v>
      </c>
      <c r="B7" s="601">
        <v>105.4</v>
      </c>
      <c r="C7" s="612">
        <v>100.6</v>
      </c>
      <c r="D7" s="944">
        <v>102.8</v>
      </c>
      <c r="F7" s="44"/>
      <c r="G7" s="693">
        <f t="shared" si="1"/>
        <v>2022</v>
      </c>
      <c r="H7" s="671">
        <f t="shared" si="0"/>
        <v>105.4</v>
      </c>
      <c r="I7" s="620">
        <f t="shared" si="0"/>
        <v>100.6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2525</v>
      </c>
    </row>
    <row r="12" spans="1:10" x14ac:dyDescent="0.25">
      <c r="G12" s="668"/>
      <c r="H12" s="659" t="s">
        <v>658</v>
      </c>
      <c r="I12" s="659" t="s">
        <v>659</v>
      </c>
    </row>
    <row r="13" spans="1:10" x14ac:dyDescent="0.25">
      <c r="G13" s="693">
        <f>A5</f>
        <v>2020</v>
      </c>
      <c r="H13" s="669">
        <f>IF(ISBLANK(B5),"",B5)</f>
        <v>97.3</v>
      </c>
      <c r="I13" s="618">
        <f>IF(ISBLANK(C5),"",C5)</f>
        <v>103.4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101.9</v>
      </c>
      <c r="I14" s="619">
        <f t="shared" si="3"/>
        <v>101.6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105.4</v>
      </c>
      <c r="I15" s="620">
        <f t="shared" si="4"/>
        <v>100.6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3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3.2851562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57" t="str">
        <f>'DEM1'!B2</f>
        <v>Град Ужице</v>
      </c>
      <c r="B15" s="1157"/>
      <c r="C15" s="1157"/>
      <c r="D15" s="1157"/>
      <c r="E15" s="1157"/>
      <c r="F15" s="1157"/>
      <c r="G15" s="1157"/>
      <c r="H15" s="1157"/>
      <c r="I15" s="1157"/>
      <c r="J15" s="1157"/>
      <c r="K15" s="1157"/>
    </row>
    <row r="16" spans="1:26" s="18" customFormat="1" ht="59.25" customHeight="1" x14ac:dyDescent="0.25">
      <c r="A16" s="842"/>
      <c r="B16" s="842"/>
      <c r="C16" s="842"/>
      <c r="D16" s="842"/>
      <c r="E16" s="842"/>
      <c r="F16" s="842"/>
      <c r="G16" s="842"/>
      <c r="H16" s="842"/>
      <c r="I16" s="842"/>
      <c r="J16" s="842"/>
      <c r="K16" s="842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39"/>
      <c r="B17" s="839"/>
      <c r="C17" s="839"/>
      <c r="D17" s="839"/>
      <c r="E17" s="839"/>
      <c r="F17" s="839"/>
      <c r="G17" s="839"/>
      <c r="H17" s="839"/>
      <c r="I17" s="839"/>
      <c r="J17" s="839"/>
      <c r="K17" s="83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39"/>
      <c r="B18" s="839"/>
      <c r="C18" s="839"/>
      <c r="D18" s="839"/>
      <c r="E18" s="839"/>
      <c r="F18" s="839"/>
      <c r="G18" s="839"/>
      <c r="H18" s="839"/>
      <c r="I18" s="839"/>
      <c r="J18" s="839"/>
      <c r="K18" s="83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1"/>
      <c r="B19" s="841"/>
      <c r="C19" s="841"/>
      <c r="D19" s="841"/>
      <c r="E19" s="841"/>
      <c r="F19" s="841"/>
      <c r="G19" s="841"/>
      <c r="H19" s="841"/>
      <c r="I19" s="841"/>
      <c r="J19" s="841"/>
      <c r="K19" s="841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1"/>
      <c r="B20" s="841"/>
      <c r="C20" s="841"/>
      <c r="D20" s="841"/>
      <c r="E20" s="841"/>
      <c r="F20" s="841"/>
      <c r="G20" s="841"/>
      <c r="H20" s="841"/>
      <c r="I20" s="841"/>
      <c r="J20" s="841"/>
      <c r="K20" s="841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1"/>
      <c r="B21" s="841"/>
      <c r="C21" s="841"/>
      <c r="D21" s="841"/>
      <c r="E21" s="841"/>
      <c r="F21" s="841"/>
      <c r="G21" s="841"/>
      <c r="H21" s="841"/>
      <c r="I21" s="841"/>
      <c r="J21" s="841"/>
      <c r="K21" s="841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1"/>
      <c r="B22" s="841"/>
      <c r="C22" s="841"/>
      <c r="D22" s="841"/>
      <c r="E22" s="841"/>
      <c r="F22" s="841"/>
      <c r="G22" s="841"/>
      <c r="H22" s="841"/>
      <c r="I22" s="841"/>
      <c r="J22" s="841"/>
      <c r="K22" s="841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1"/>
      <c r="B23" s="841"/>
      <c r="C23" s="841"/>
      <c r="D23" s="841"/>
      <c r="E23" s="841"/>
      <c r="F23" s="841"/>
      <c r="G23" s="841"/>
      <c r="H23" s="841"/>
      <c r="I23" s="841"/>
      <c r="J23" s="841"/>
      <c r="K23" s="841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39"/>
      <c r="B24" s="839"/>
      <c r="C24" s="839"/>
      <c r="D24" s="839"/>
      <c r="E24" s="839"/>
      <c r="F24" s="839"/>
      <c r="G24" s="839"/>
      <c r="H24" s="839"/>
      <c r="I24" s="839"/>
      <c r="J24" s="839"/>
      <c r="K24" s="83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39"/>
      <c r="B25" s="839"/>
      <c r="C25" s="839"/>
      <c r="D25" s="839"/>
      <c r="E25" s="839"/>
      <c r="F25" s="839"/>
      <c r="G25" s="839"/>
      <c r="H25" s="839"/>
      <c r="I25" s="839"/>
      <c r="J25" s="839"/>
      <c r="K25" s="83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1"/>
      <c r="B27" s="841"/>
      <c r="C27" s="841"/>
      <c r="D27" s="841"/>
      <c r="E27" s="841"/>
      <c r="F27" s="841"/>
      <c r="G27" s="841"/>
      <c r="H27" s="841"/>
      <c r="I27" s="841"/>
      <c r="J27" s="841"/>
      <c r="K27" s="841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1"/>
      <c r="B28" s="841"/>
      <c r="C28" s="841"/>
      <c r="D28" s="841"/>
      <c r="E28" s="841"/>
      <c r="F28" s="841"/>
      <c r="G28" s="841"/>
      <c r="H28" s="841"/>
      <c r="I28" s="841"/>
      <c r="J28" s="841"/>
      <c r="K28" s="841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39"/>
      <c r="B29" s="839"/>
      <c r="C29" s="839"/>
      <c r="D29" s="839"/>
      <c r="E29" s="839"/>
      <c r="F29" s="839"/>
      <c r="G29" s="839"/>
      <c r="H29" s="839"/>
      <c r="I29" s="839"/>
      <c r="J29" s="839"/>
      <c r="K29" s="83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39"/>
      <c r="B32" s="839"/>
      <c r="C32" s="839"/>
      <c r="D32" s="839"/>
      <c r="E32" s="839"/>
      <c r="F32" s="839"/>
      <c r="G32" s="839"/>
      <c r="H32" s="839"/>
      <c r="I32" s="839"/>
      <c r="J32" s="839"/>
      <c r="K32" s="83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3" t="s">
        <v>2628</v>
      </c>
      <c r="B33" s="1143"/>
      <c r="C33" s="1143"/>
      <c r="D33" s="1143"/>
      <c r="E33" s="1143"/>
      <c r="F33" s="1143"/>
      <c r="G33" s="1143"/>
      <c r="H33" s="1143"/>
      <c r="I33" s="1143"/>
      <c r="J33" s="1143"/>
      <c r="K33" s="114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973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5" t="s">
        <v>1495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1" t="s">
        <v>1287</v>
      </c>
      <c r="B40" s="548">
        <f>IF(ISBLANK('DEM1'!B7),"-",'DEM1'!B7)</f>
        <v>667</v>
      </c>
      <c r="C40" s="792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1288</v>
      </c>
      <c r="B41" s="317">
        <f>IF(ISBLANK('DEM1'!B8),"-",'DEM1'!B8)</f>
        <v>41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2816</v>
      </c>
      <c r="B42" s="317">
        <f>IF(ISBLANK('DEM1'!B9),"-",'DEM1'!B9)</f>
        <v>69435</v>
      </c>
      <c r="C42" s="318" t="str">
        <f>IF(LEN('DEM1'!C9)&gt;0,"(" &amp; 'DEM1'!C9 &amp; ")", "-")</f>
        <v>(2023)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2817</v>
      </c>
      <c r="B43" s="345">
        <f>IF(ISBLANK('DEM1'!B10),"-",'DEM1'!B10)</f>
        <v>104</v>
      </c>
      <c r="C43" s="346" t="str">
        <f>IF(LEN('DEM1'!C10)&gt;0,"(" &amp; 'DEM1'!C10 &amp; ")", "-")</f>
        <v>(2023)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1289</v>
      </c>
      <c r="B44" s="348">
        <f>IF(ISBLANK('DEM1'!B11),"-",'DEM1'!B11)</f>
        <v>8.1999999999999993</v>
      </c>
      <c r="C44" s="349" t="str">
        <f>IF(LEN('DEM1'!C11)&gt;0,"(" &amp; 'DEM1'!C11 &amp; ")", "-")</f>
        <v>(2023)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1290</v>
      </c>
      <c r="B45" s="317">
        <f>IF(ISBLANK('DEM1'!B12),"-",'DEM1'!B12)</f>
        <v>14</v>
      </c>
      <c r="C45" s="318" t="str">
        <f>IF(LEN('DEM1'!C12)&gt;0,"(" &amp; 'DEM1'!C12 &amp; ")", "-")</f>
        <v>(2023)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1291</v>
      </c>
      <c r="B46" s="345">
        <f>IF(ISBLANK('DEM1'!B13),"-",'DEM1'!B13)</f>
        <v>-5.8</v>
      </c>
      <c r="C46" s="346" t="str">
        <f>IF(LEN('DEM1'!C13)&gt;0,"(" &amp; 'DEM1'!C13 &amp; ")", "-")</f>
        <v>(2023)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1292</v>
      </c>
      <c r="B47" s="348">
        <f>IF(ISBLANK('DEM1'!B14),"-",'DEM1'!B14)</f>
        <v>76.13</v>
      </c>
      <c r="C47" s="349" t="str">
        <f>IF(LEN('DEM1'!C14)&gt;0,"(" &amp; 'DEM1'!C14 &amp; ")", "-")</f>
        <v>(2023)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2818</v>
      </c>
      <c r="B48" s="317">
        <f>IF(ISBLANK('DEM1'!B15),"-",'DEM1'!B15)</f>
        <v>45.3</v>
      </c>
      <c r="C48" s="318" t="str">
        <f>IF(LEN('DEM1'!C15)&gt;0,"(" &amp; 'DEM1'!C15 &amp; ")", "-")</f>
        <v>(2023)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2819</v>
      </c>
      <c r="B49" s="317">
        <f>IF(ISBLANK('DEM1'!B16),"-",'DEM1'!B16)</f>
        <v>167.9</v>
      </c>
      <c r="C49" s="318" t="str">
        <f>IF(LEN('DEM1'!C16)&gt;0,"(" &amp; 'DEM1'!C16 &amp; ")", "-")</f>
        <v>(2023)</v>
      </c>
      <c r="D49" s="150"/>
      <c r="E49" s="314"/>
    </row>
    <row r="50" spans="1:26" ht="24.95" customHeight="1" x14ac:dyDescent="0.2">
      <c r="A50" s="344" t="s">
        <v>2820</v>
      </c>
      <c r="B50" s="386">
        <f>IF(ISBLANK('DEM6'!L34),"-",'DEM6'!L34)</f>
        <v>2.4900000000000002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2821</v>
      </c>
      <c r="B51" s="317">
        <f>IF(ISBLANK('DEM7'!B4),"-",'DEM7'!B4)</f>
        <v>66663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3" t="s">
        <v>2822</v>
      </c>
      <c r="B52" s="463">
        <f>IF(ISBLANK('DEM7'!B5),"-",'DEM7'!B5)</f>
        <v>71866</v>
      </c>
      <c r="C52" s="794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Y58" s="11"/>
      <c r="Z58" s="15"/>
    </row>
    <row r="59" spans="1:26" ht="24.95" customHeight="1" x14ac:dyDescent="0.25">
      <c r="A59" s="343"/>
      <c r="B59" s="151"/>
      <c r="C59" s="150"/>
      <c r="D59" s="150"/>
      <c r="E59" s="245"/>
      <c r="F59" s="245"/>
      <c r="Y59" s="11"/>
      <c r="Z59" s="15"/>
    </row>
    <row r="60" spans="1:26" ht="24.95" customHeight="1" x14ac:dyDescent="0.3">
      <c r="A60" s="388" t="s">
        <v>2826</v>
      </c>
      <c r="B60" s="388"/>
      <c r="C60" s="388"/>
      <c r="D60" s="388"/>
      <c r="E60" s="388"/>
      <c r="F60" s="388"/>
      <c r="G60" s="149"/>
      <c r="Y60" s="11"/>
      <c r="Z60" s="15"/>
    </row>
    <row r="61" spans="1:26" ht="12" customHeight="1" x14ac:dyDescent="0.25">
      <c r="A61" s="211"/>
      <c r="B61" s="1159">
        <f>'DEM2'!A7</f>
        <v>2022</v>
      </c>
      <c r="C61" s="1159"/>
      <c r="D61" s="389"/>
      <c r="E61" s="1159">
        <f>'DEM2'!A8</f>
        <v>2023</v>
      </c>
      <c r="F61" s="1159"/>
      <c r="Y61" s="11"/>
      <c r="Z61" s="15"/>
    </row>
    <row r="62" spans="1:26" ht="18" customHeight="1" x14ac:dyDescent="0.25">
      <c r="A62" s="211"/>
      <c r="B62" s="1159"/>
      <c r="C62" s="1159"/>
      <c r="D62" s="390"/>
      <c r="E62" s="1159"/>
      <c r="F62" s="1159"/>
      <c r="Y62" s="11"/>
      <c r="Z62" s="15"/>
    </row>
    <row r="63" spans="1:26" ht="24.95" customHeight="1" thickBot="1" x14ac:dyDescent="0.3">
      <c r="A63" s="391"/>
      <c r="B63" s="795" t="s">
        <v>1183</v>
      </c>
      <c r="C63" s="795" t="s">
        <v>1184</v>
      </c>
      <c r="D63" s="392"/>
      <c r="E63" s="795" t="s">
        <v>1183</v>
      </c>
      <c r="F63" s="795" t="s">
        <v>1184</v>
      </c>
      <c r="Y63" s="11"/>
      <c r="Z63" s="15"/>
    </row>
    <row r="64" spans="1:26" ht="24.95" customHeight="1" x14ac:dyDescent="0.25">
      <c r="A64" s="796" t="s">
        <v>1293</v>
      </c>
      <c r="B64" s="548">
        <f>IF(ISBLANK('DEM2'!D7),"-",'DEM2'!D7)</f>
        <v>2066</v>
      </c>
      <c r="C64" s="548">
        <f>IF(ISBLANK('DEM2'!C7),"-",'DEM2'!C7)</f>
        <v>2229</v>
      </c>
      <c r="D64" s="548"/>
      <c r="E64" s="548">
        <f>IF(ISBLANK('DEM2'!D8),"-",'DEM2'!D8)</f>
        <v>2034</v>
      </c>
      <c r="F64" s="548">
        <f>IF(ISBLANK('DEM2'!C8),"-",'DEM2'!C8)</f>
        <v>2157</v>
      </c>
      <c r="Y64" s="11"/>
      <c r="Z64" s="15"/>
    </row>
    <row r="65" spans="1:26" ht="39.950000000000003" customHeight="1" x14ac:dyDescent="0.25">
      <c r="A65" s="779" t="s">
        <v>1294</v>
      </c>
      <c r="B65" s="317">
        <f>IF(ISBLANK('DEM2'!G7),"-",'DEM2'!G7)</f>
        <v>2602</v>
      </c>
      <c r="C65" s="317">
        <f>IF(ISBLANK('DEM2'!F7),"-",'DEM2'!F7)</f>
        <v>2688</v>
      </c>
      <c r="D65" s="787"/>
      <c r="E65" s="317">
        <f>IF(ISBLANK('DEM2'!G8),"-",'DEM2'!G8)</f>
        <v>2561</v>
      </c>
      <c r="F65" s="317">
        <f>IF(ISBLANK('DEM2'!F8),"-",'DEM2'!F8)</f>
        <v>2701</v>
      </c>
      <c r="Y65" s="11"/>
      <c r="Z65" s="15"/>
    </row>
    <row r="66" spans="1:26" ht="39.950000000000003" customHeight="1" x14ac:dyDescent="0.25">
      <c r="A66" s="344" t="s">
        <v>1295</v>
      </c>
      <c r="B66" s="345">
        <f>IF(ISBLANK('DEM2'!J7),"-",'DEM2'!J7)</f>
        <v>1469</v>
      </c>
      <c r="C66" s="345">
        <f>IF(ISBLANK('DEM2'!I7),"-",'DEM2'!I7)</f>
        <v>1450</v>
      </c>
      <c r="D66" s="393"/>
      <c r="E66" s="345">
        <f>IF(ISBLANK('DEM2'!J8),"-",'DEM2'!J8)</f>
        <v>1453</v>
      </c>
      <c r="F66" s="345">
        <f>IF(ISBLANK('DEM2'!I8),"-",'DEM2'!I8)</f>
        <v>1440</v>
      </c>
      <c r="Y66" s="11"/>
      <c r="Z66" s="15"/>
    </row>
    <row r="67" spans="1:26" ht="24.95" customHeight="1" x14ac:dyDescent="0.25">
      <c r="A67" s="347" t="s">
        <v>1296</v>
      </c>
      <c r="B67" s="348">
        <f>IF(ISBLANK('DEM2'!M7),"-",'DEM2'!M7)</f>
        <v>5779</v>
      </c>
      <c r="C67" s="348">
        <f>IF(ISBLANK('DEM2'!L7),"-",'DEM2'!L7)</f>
        <v>6016</v>
      </c>
      <c r="D67" s="394"/>
      <c r="E67" s="348">
        <f>IF(ISBLANK('DEM2'!M8),"-",'DEM2'!M8)</f>
        <v>5677</v>
      </c>
      <c r="F67" s="348">
        <f>IF(ISBLANK('DEM2'!L8),"-",'DEM2'!L8)</f>
        <v>5935</v>
      </c>
      <c r="Y67" s="11"/>
      <c r="Z67" s="15"/>
    </row>
    <row r="68" spans="1:26" s="314" customFormat="1" ht="39.950000000000003" customHeight="1" x14ac:dyDescent="0.25">
      <c r="A68" s="344" t="s">
        <v>1297</v>
      </c>
      <c r="B68" s="345">
        <f>IF(ISBLANK('DEM2'!P7),"-",'DEM2'!P7)</f>
        <v>5050</v>
      </c>
      <c r="C68" s="345">
        <f>IF(ISBLANK('DEM2'!O7),"-",'DEM2'!O7)</f>
        <v>5240</v>
      </c>
      <c r="D68" s="393"/>
      <c r="E68" s="345">
        <f>IF(ISBLANK('DEM2'!P8),"-",'DEM2'!P8)</f>
        <v>4969</v>
      </c>
      <c r="F68" s="345">
        <f>IF(ISBLANK('DEM2'!O8),"-",'DEM2'!O8)</f>
        <v>5092</v>
      </c>
      <c r="Y68" s="581"/>
      <c r="Z68" s="582"/>
    </row>
    <row r="69" spans="1:26" ht="24.95" customHeight="1" x14ac:dyDescent="0.25">
      <c r="A69" s="343" t="s">
        <v>1298</v>
      </c>
      <c r="B69" s="317">
        <f>IF(ISBLANK('DEM2'!S7),"-",'DEM2'!S7)</f>
        <v>22562</v>
      </c>
      <c r="C69" s="317">
        <f>IF(ISBLANK('DEM2'!R7),"-",'DEM2'!R7)</f>
        <v>21922</v>
      </c>
      <c r="D69" s="395"/>
      <c r="E69" s="317">
        <f>IF(ISBLANK('DEM2'!S8),"-",'DEM2'!S8)</f>
        <v>22136</v>
      </c>
      <c r="F69" s="317">
        <f>IF(ISBLANK('DEM2'!R8),"-",'DEM2'!R8)</f>
        <v>21516</v>
      </c>
      <c r="Y69" s="11"/>
      <c r="Z69" s="15"/>
    </row>
    <row r="70" spans="1:26" ht="24.95" customHeight="1" thickBot="1" x14ac:dyDescent="0.3">
      <c r="A70" s="793" t="s">
        <v>856</v>
      </c>
      <c r="B70" s="463">
        <f>IF(ISBLANK('DEM2'!V7),"-",'DEM2'!V7)</f>
        <v>36307</v>
      </c>
      <c r="C70" s="463">
        <f>IF(ISBLANK('DEM2'!U7),"-",'DEM2'!U7)</f>
        <v>33963</v>
      </c>
      <c r="D70" s="797"/>
      <c r="E70" s="463">
        <f>IF(ISBLANK('DEM2'!V8),"-",'DEM2'!V8)</f>
        <v>35914</v>
      </c>
      <c r="F70" s="463">
        <f>IF(ISBLANK('DEM2'!U8),"-",'DEM2'!U8)</f>
        <v>33521</v>
      </c>
      <c r="Y70" s="11"/>
      <c r="Z70" s="15"/>
    </row>
    <row r="71" spans="1:26" ht="24.95" customHeight="1" x14ac:dyDescent="0.25">
      <c r="A71" s="1164" t="s">
        <v>2827</v>
      </c>
      <c r="B71" s="1164"/>
      <c r="C71" s="1164"/>
      <c r="D71" s="1164"/>
      <c r="E71" s="1164"/>
      <c r="F71" s="1164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245"/>
      <c r="F74" s="245"/>
      <c r="Y74" s="11"/>
      <c r="Z74" s="15"/>
    </row>
    <row r="75" spans="1:26" ht="24.95" customHeight="1" x14ac:dyDescent="0.25">
      <c r="A75" s="199"/>
      <c r="B75" s="151"/>
      <c r="C75" s="150"/>
      <c r="D75" s="150"/>
      <c r="E75" s="152"/>
      <c r="F75" s="152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L76" s="314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G77" s="6"/>
      <c r="H77" s="45"/>
      <c r="I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x14ac:dyDescent="0.25">
      <c r="B114" s="26"/>
      <c r="C114" s="27"/>
      <c r="D114" s="27"/>
      <c r="E114" s="45"/>
      <c r="F114" s="45"/>
      <c r="G114" s="6"/>
      <c r="H114" s="45"/>
      <c r="I114" s="45"/>
      <c r="J114" s="17"/>
      <c r="Y114" s="11"/>
      <c r="Z114" s="15"/>
    </row>
    <row r="115" spans="2:26" ht="24.95" customHeight="1" thickBot="1" x14ac:dyDescent="0.3">
      <c r="B115" s="26"/>
      <c r="C115" s="27"/>
      <c r="D115" s="27"/>
      <c r="F115" s="1016" t="s">
        <v>2343</v>
      </c>
      <c r="G115" s="1016" t="s">
        <v>2344</v>
      </c>
      <c r="I115" s="392"/>
      <c r="J115" s="392"/>
      <c r="Y115" s="11"/>
      <c r="Z115" s="15"/>
    </row>
    <row r="116" spans="2:26" ht="24.95" customHeight="1" x14ac:dyDescent="0.25">
      <c r="B116" s="26"/>
      <c r="C116" s="27"/>
      <c r="D116" s="27"/>
      <c r="E116" s="800">
        <f>'DEM2'!A23</f>
        <v>2021</v>
      </c>
      <c r="F116" s="798">
        <f>IF(ISBLANK('DEM2'!B23),"-",'DEM2'!B23)</f>
        <v>0</v>
      </c>
      <c r="G116" s="798">
        <f>IF(ISBLANK('DEM2'!E23),"-",'DEM2'!E23)</f>
        <v>5.3</v>
      </c>
      <c r="H116" s="800"/>
      <c r="I116" s="351"/>
      <c r="J116" s="351"/>
      <c r="Y116" s="11"/>
      <c r="Z116" s="15"/>
    </row>
    <row r="117" spans="2:26" ht="24.95" customHeight="1" x14ac:dyDescent="0.25">
      <c r="B117" s="26"/>
      <c r="C117" s="27"/>
      <c r="D117" s="27"/>
      <c r="E117" s="800">
        <f>'DEM2'!A24</f>
        <v>2022</v>
      </c>
      <c r="F117" s="407">
        <f>IF(ISBLANK('DEM2'!B24),"-",'DEM2'!B24)</f>
        <v>0</v>
      </c>
      <c r="G117" s="407">
        <f>IF(ISBLANK('DEM2'!E24),"-",'DEM2'!E24)</f>
        <v>7.3</v>
      </c>
      <c r="H117" s="800"/>
      <c r="I117" s="351"/>
      <c r="J117" s="351"/>
      <c r="Y117" s="11"/>
      <c r="Z117" s="15"/>
    </row>
    <row r="118" spans="2:26" ht="24.95" customHeight="1" thickBot="1" x14ac:dyDescent="0.3">
      <c r="B118" s="26"/>
      <c r="C118" s="27"/>
      <c r="D118" s="27"/>
      <c r="E118" s="800">
        <f>'DEM2'!A25</f>
        <v>2023</v>
      </c>
      <c r="F118" s="799">
        <f>IF(ISBLANK('DEM2'!B25),"-",'DEM2'!B25)</f>
        <v>3.5</v>
      </c>
      <c r="G118" s="799">
        <f>IF(ISBLANK('DEM2'!E25),"-",'DEM2'!E25)</f>
        <v>7</v>
      </c>
      <c r="H118" s="800"/>
      <c r="I118" s="351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559"/>
      <c r="F119" s="1176" t="s">
        <v>2345</v>
      </c>
      <c r="G119" s="1176"/>
      <c r="H119" s="1176"/>
      <c r="I119" s="1176"/>
      <c r="J119" s="351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1017" t="s">
        <v>2346</v>
      </c>
      <c r="G120" s="1018"/>
      <c r="H120" s="1019"/>
      <c r="I120" s="1019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B135" s="26"/>
      <c r="C135" s="27"/>
      <c r="D135" s="27"/>
      <c r="E135" s="45"/>
      <c r="F135" s="45"/>
      <c r="G135" s="6"/>
      <c r="H135" s="45"/>
      <c r="I135" s="45"/>
      <c r="J135" s="1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24.95" customHeight="1" x14ac:dyDescent="0.25">
      <c r="A154" s="16"/>
      <c r="B154" s="26"/>
      <c r="C154" s="27"/>
      <c r="D154" s="27"/>
      <c r="Y154" s="11"/>
      <c r="Z154" s="15"/>
    </row>
    <row r="155" spans="1:26" ht="12.75" customHeight="1" x14ac:dyDescent="0.25">
      <c r="A155" s="16"/>
      <c r="B155" s="26"/>
      <c r="C155" s="27"/>
      <c r="D155" s="27"/>
      <c r="Y155" s="11"/>
      <c r="Z155" s="15"/>
    </row>
    <row r="156" spans="1:26" ht="24.95" customHeight="1" x14ac:dyDescent="0.25">
      <c r="A156" s="16"/>
      <c r="B156" s="26"/>
      <c r="C156" s="27"/>
      <c r="D156" s="27"/>
      <c r="Y156" s="11"/>
      <c r="Z156" s="15"/>
    </row>
    <row r="157" spans="1:26" s="24" customFormat="1" ht="43.5" customHeight="1" x14ac:dyDescent="0.55000000000000004">
      <c r="A157" s="467" t="s">
        <v>982</v>
      </c>
      <c r="B157" s="471"/>
      <c r="C157" s="472"/>
      <c r="D157" s="472"/>
      <c r="E157" s="471"/>
      <c r="F157" s="471"/>
      <c r="G157" s="471"/>
      <c r="H157" s="471"/>
      <c r="I157" s="471"/>
      <c r="J157" s="471"/>
      <c r="K157" s="471"/>
      <c r="L157" s="314"/>
      <c r="Z157" s="25"/>
    </row>
    <row r="158" spans="1:26" s="24" customFormat="1" ht="39.950000000000003" customHeight="1" x14ac:dyDescent="0.4">
      <c r="A158" s="339"/>
      <c r="B158" s="367"/>
      <c r="C158" s="368"/>
      <c r="D158" s="368"/>
      <c r="E158" s="367"/>
      <c r="F158" s="367"/>
      <c r="G158" s="367"/>
      <c r="H158" s="367"/>
      <c r="I158" s="367"/>
      <c r="J158" s="367"/>
      <c r="K158" s="367"/>
      <c r="Z158" s="25"/>
    </row>
    <row r="159" spans="1:26" s="2" customFormat="1" ht="30.75" customHeight="1" thickBot="1" x14ac:dyDescent="0.4">
      <c r="A159" s="847" t="s">
        <v>1496</v>
      </c>
      <c r="B159" s="314"/>
      <c r="C159" s="315"/>
      <c r="D159" s="315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801" t="s">
        <v>1519</v>
      </c>
      <c r="B160" s="548"/>
      <c r="C160" s="792"/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7" t="s">
        <v>1440</v>
      </c>
      <c r="B161" s="317">
        <f>IF(ISBLANK('EKO1'!B5),"-",'EKO1'!B5)</f>
        <v>24176</v>
      </c>
      <c r="C161" s="318" t="str">
        <f>IF(LEN('EKO1'!C5)&gt;0,"(" &amp; 'EKO1'!C5 &amp; ")", "-")</f>
        <v>(2023)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24.95" customHeight="1" x14ac:dyDescent="0.2">
      <c r="A162" s="777" t="s">
        <v>1441</v>
      </c>
      <c r="B162" s="317">
        <f>IF(ISBLANK('EKO1'!B6),"-",'EKO1'!B6)</f>
        <v>27793</v>
      </c>
      <c r="C162" s="318" t="str">
        <f>IF(LEN('EKO1'!C6)&gt;0,"(" &amp; 'EKO1'!C6 &amp; ")", "-")</f>
        <v>(2023)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60.95" customHeight="1" x14ac:dyDescent="0.2">
      <c r="A163" s="422" t="s">
        <v>2831</v>
      </c>
      <c r="B163" s="345">
        <f>IF(ISBLANK('EKO1'!B7),"-",'EKO1'!B7)</f>
        <v>40</v>
      </c>
      <c r="C163" s="346" t="str">
        <f>IF(LEN('EKO1'!C7)&gt;0,"(" &amp; 'EKO1'!C7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23" t="s">
        <v>1483</v>
      </c>
      <c r="B164" s="317">
        <f>IF(ISBLANK('EKO1'!B8),"-",'EKO1'!B8)</f>
        <v>79860</v>
      </c>
      <c r="C164" s="318" t="str">
        <f>IF(LEN('EKO1'!C8)&gt;0,"(" &amp; 'EKO1'!C8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x14ac:dyDescent="0.2">
      <c r="A165" s="398" t="s">
        <v>2832</v>
      </c>
      <c r="B165" s="348">
        <f>IF(ISBLANK('EKO1'!B9),"-",'EKO1'!B9)</f>
        <v>2377</v>
      </c>
      <c r="C165" s="349" t="str">
        <f>IF(LEN('EKO1'!C9)&gt;0,"(" &amp; 'EKO1'!C9 &amp; ")", "-")</f>
        <v>(2023)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thickBot="1" x14ac:dyDescent="0.25">
      <c r="A166" s="802" t="s">
        <v>2833</v>
      </c>
      <c r="B166" s="463">
        <f>IF(ISBLANK('EKO1'!B10),"-",'EKO1'!B10)</f>
        <v>34</v>
      </c>
      <c r="C166" s="794" t="str">
        <f>IF(LEN('EKO1'!C10)&gt;0,"(" &amp; 'EKO1'!C10 &amp; ")", "-")</f>
        <v>(2023)</v>
      </c>
      <c r="D166" s="150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245"/>
      <c r="B170" s="245"/>
      <c r="C170" s="246"/>
      <c r="D170" s="246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5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314"/>
      <c r="B215" s="314"/>
      <c r="C215" s="315"/>
      <c r="D215" s="315"/>
      <c r="E215" s="314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5"/>
      <c r="B228" s="5"/>
      <c r="C228" s="3"/>
      <c r="D228" s="3"/>
      <c r="E228" s="5"/>
      <c r="F228" s="5"/>
      <c r="G228" s="6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17"/>
      <c r="B229" s="5"/>
      <c r="C229" s="3"/>
      <c r="D229" s="3"/>
      <c r="E229" s="5"/>
      <c r="F229" s="5"/>
      <c r="G229" s="17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x14ac:dyDescent="0.2">
      <c r="A233" s="5"/>
      <c r="B233" s="5"/>
      <c r="C233" s="3"/>
      <c r="D233" s="3"/>
      <c r="E233" s="5"/>
      <c r="F233" s="5"/>
      <c r="G233" s="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thickBot="1" x14ac:dyDescent="0.25">
      <c r="A234" s="542" t="s">
        <v>1188</v>
      </c>
      <c r="B234" s="314"/>
      <c r="C234" s="315"/>
      <c r="D234" s="315"/>
      <c r="E234" s="314"/>
      <c r="F234" s="5"/>
      <c r="G234" s="54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53" t="s">
        <v>1418</v>
      </c>
      <c r="B235" s="1153"/>
      <c r="C235" s="803" t="str">
        <f>IF(ISBLANK(SIROMASTVO1!B6),"-",SIROMASTVO1!B6)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67" t="s">
        <v>1186</v>
      </c>
      <c r="B236" s="1167"/>
      <c r="C236" s="543" t="str">
        <f>IF(ISBLANK(SIROMASTVO1!B7),"-",SIROMASTVO1!B7)</f>
        <v>-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x14ac:dyDescent="0.2">
      <c r="A237" s="1149" t="s">
        <v>1187</v>
      </c>
      <c r="B237" s="1149"/>
      <c r="C237" s="543" t="str">
        <f>IF(ISBLANK(SIROMASTVO1!B4),"-",SIROMASTVO1!B4)</f>
        <v>-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thickBot="1" x14ac:dyDescent="0.25">
      <c r="A238" s="1108" t="s">
        <v>1419</v>
      </c>
      <c r="B238" s="1108"/>
      <c r="C238" s="804" t="str">
        <f>IF(ISBLANK(SIROMASTVO1!B5),"-",SIROMASTVO1!B5)</f>
        <v>-</v>
      </c>
      <c r="D238" s="315"/>
      <c r="E238" s="314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24.95" customHeight="1" x14ac:dyDescent="0.2">
      <c r="A242" s="5"/>
      <c r="B242" s="5"/>
      <c r="C242" s="3"/>
      <c r="D242" s="3"/>
      <c r="E242" s="5"/>
      <c r="F242" s="5"/>
      <c r="G242" s="6"/>
      <c r="H242" s="5"/>
      <c r="I242" s="5"/>
      <c r="J242" s="5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0.75" customHeight="1" thickBot="1" x14ac:dyDescent="0.35">
      <c r="A243" s="1109" t="s">
        <v>2411</v>
      </c>
      <c r="B243" s="1109"/>
      <c r="C243" s="1109"/>
      <c r="D243" s="1109"/>
      <c r="E243" s="1109"/>
      <c r="F243" s="1109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7" t="s">
        <v>2842</v>
      </c>
      <c r="B244" s="1137"/>
      <c r="C244" s="1137"/>
      <c r="D244" s="1137"/>
      <c r="E244" s="1144">
        <f>IF(ISBLANK('EKO4'!B8),"-",'EKO4'!B8)</f>
        <v>17706425</v>
      </c>
      <c r="F244" s="114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24.95" customHeight="1" x14ac:dyDescent="0.2">
      <c r="A245" s="1139" t="s">
        <v>2843</v>
      </c>
      <c r="B245" s="1139"/>
      <c r="C245" s="1139"/>
      <c r="D245" s="1139"/>
      <c r="E245" s="1146">
        <f>IF(ISBLANK('EKO4'!B9),"-",'EKO4'!B9)</f>
        <v>251977</v>
      </c>
      <c r="F245" s="1146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39.950000000000003" customHeight="1" x14ac:dyDescent="0.25">
      <c r="A246" s="1177" t="s">
        <v>2844</v>
      </c>
      <c r="B246" s="1177"/>
      <c r="C246" s="1177"/>
      <c r="D246" s="1177"/>
      <c r="E246" s="1147">
        <f>IF(ISBLANK('EKO6'!D6),"-",'EKO6'!D6)</f>
        <v>2605301</v>
      </c>
      <c r="F246" s="1147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24.95" customHeight="1" x14ac:dyDescent="0.2">
      <c r="A247" s="1115" t="s">
        <v>2845</v>
      </c>
      <c r="B247" s="1115"/>
      <c r="C247" s="1115"/>
      <c r="D247" s="1115"/>
      <c r="E247" s="1118">
        <f>IF(ISBLANK(OBRAZ9!B5),"-",OBRAZ9!B5)</f>
        <v>1062582</v>
      </c>
      <c r="F247" s="111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2847</v>
      </c>
      <c r="B248" s="1116"/>
      <c r="C248" s="1116"/>
      <c r="D248" s="1116"/>
      <c r="E248" s="1119">
        <f>IF(ISBLANK('EKO6'!E6),"-",'EKO6'!E6)</f>
        <v>37076</v>
      </c>
      <c r="F248" s="111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7" t="s">
        <v>2848</v>
      </c>
      <c r="B249" s="1117"/>
      <c r="C249" s="1117"/>
      <c r="D249" s="1117"/>
      <c r="E249" s="1120">
        <f>IF(ISBLANK('EKO6'!B6),"-",'EKO6'!B6)</f>
        <v>9497171</v>
      </c>
      <c r="F249" s="1120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6" t="s">
        <v>2849</v>
      </c>
      <c r="B250" s="1116"/>
      <c r="C250" s="1116"/>
      <c r="D250" s="1116"/>
      <c r="E250" s="1119">
        <f>IF(ISBLANK('EKO6'!C6),"-",'EKO6'!C6)</f>
        <v>135153</v>
      </c>
      <c r="F250" s="111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x14ac:dyDescent="0.25">
      <c r="A251" s="1114" t="s">
        <v>2850</v>
      </c>
      <c r="B251" s="1114"/>
      <c r="C251" s="1114"/>
      <c r="D251" s="1114"/>
      <c r="E251" s="1120">
        <f>IF(ISBLANK('EKO6'!F6),"-",'EKO6'!F6)</f>
        <v>132215</v>
      </c>
      <c r="F251" s="1120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thickBot="1" x14ac:dyDescent="0.3">
      <c r="A252" s="1145" t="s">
        <v>2851</v>
      </c>
      <c r="B252" s="1145"/>
      <c r="C252" s="1145"/>
      <c r="D252" s="1145"/>
      <c r="E252" s="1121">
        <f>IF(ISBLANK('EKO6'!G6),"-",'EKO6'!G6)</f>
        <v>1882</v>
      </c>
      <c r="F252" s="1121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47"/>
      <c r="B253" s="547"/>
      <c r="C253" s="547"/>
      <c r="D253" s="547"/>
      <c r="E253" s="548"/>
      <c r="F253" s="549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564"/>
      <c r="B254" s="564"/>
      <c r="C254" s="564"/>
      <c r="D254" s="564"/>
      <c r="E254" s="317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9.950000000000003" customHeight="1" x14ac:dyDescent="0.25">
      <c r="A255" s="960"/>
      <c r="B255" s="960"/>
      <c r="C255" s="960"/>
      <c r="D255" s="960"/>
      <c r="E255" s="961"/>
      <c r="F255" s="464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0.75" customHeight="1" thickBot="1" x14ac:dyDescent="0.35">
      <c r="A256" s="1165" t="s">
        <v>2412</v>
      </c>
      <c r="B256" s="1165"/>
      <c r="C256" s="1165"/>
      <c r="D256" s="1165"/>
      <c r="E256" s="1165"/>
      <c r="F256" s="116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7" t="s">
        <v>951</v>
      </c>
      <c r="B257" s="1137"/>
      <c r="C257" s="1137"/>
      <c r="D257" s="1137"/>
      <c r="E257" s="1144">
        <f>IF(ISBLANK('EKO4'!B4),"-",'EKO4'!B4)</f>
        <v>3927358</v>
      </c>
      <c r="F257" s="114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9" t="s">
        <v>955</v>
      </c>
      <c r="B258" s="1139"/>
      <c r="C258" s="1139"/>
      <c r="D258" s="1139"/>
      <c r="E258" s="1146">
        <f>IF(ISBLANK('EKO4'!B5),"-",'EKO4'!B5)</f>
        <v>55890</v>
      </c>
      <c r="F258" s="1146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x14ac:dyDescent="0.2">
      <c r="A259" s="1134" t="s">
        <v>952</v>
      </c>
      <c r="B259" s="1134"/>
      <c r="C259" s="1134"/>
      <c r="D259" s="1134"/>
      <c r="E259" s="1147">
        <f>IF(ISBLANK('EKO4'!B6),"-",'EKO4'!B6)</f>
        <v>3947978</v>
      </c>
      <c r="F259" s="114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thickBot="1" x14ac:dyDescent="0.25">
      <c r="A260" s="1142" t="s">
        <v>953</v>
      </c>
      <c r="B260" s="1142"/>
      <c r="C260" s="1142"/>
      <c r="D260" s="1142"/>
      <c r="E260" s="1121">
        <f>IF(ISBLANK('EKO4'!B7),"-",'EKO4'!B7)</f>
        <v>56183</v>
      </c>
      <c r="F260" s="1121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783"/>
      <c r="B261" s="783"/>
      <c r="C261" s="783"/>
      <c r="D261" s="78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9.950000000000003" customHeight="1" x14ac:dyDescent="0.2">
      <c r="A262" s="563"/>
      <c r="B262" s="563"/>
      <c r="C262" s="563"/>
      <c r="D262" s="563"/>
      <c r="E262" s="317"/>
      <c r="F262" s="31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thickBot="1" x14ac:dyDescent="0.25">
      <c r="A263" s="1175" t="s">
        <v>1491</v>
      </c>
      <c r="B263" s="1175"/>
      <c r="C263" s="1175"/>
      <c r="D263" s="1175"/>
      <c r="E263" s="1175"/>
      <c r="F263" s="1175"/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796" t="s">
        <v>1299</v>
      </c>
      <c r="B264" s="796"/>
      <c r="C264" s="1144">
        <f>IF(ISBLANK('EKO4'!B10),"-",'EKO4'!B10)</f>
        <v>888</v>
      </c>
      <c r="D264" s="1144"/>
      <c r="E264" s="1144"/>
      <c r="F264" s="792" t="str">
        <f>IF(LEN('EKO4'!C10)&gt;0,"(" &amp; 'EKO4'!C10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x14ac:dyDescent="0.2">
      <c r="A265" s="843" t="s">
        <v>1300</v>
      </c>
      <c r="B265" s="843"/>
      <c r="C265" s="843"/>
      <c r="D265" s="843"/>
      <c r="E265" s="317">
        <f>IF(ISBLANK('EKO4'!B13),"-",'EKO4'!B13)</f>
        <v>3707</v>
      </c>
      <c r="F265" s="318" t="str">
        <f>IF(LEN('EKO4'!C13)&gt;0,"(" &amp; 'EKO4'!C13 &amp; ")", "-")</f>
        <v>(2023)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thickBot="1" x14ac:dyDescent="0.25">
      <c r="A266" s="1142" t="s">
        <v>954</v>
      </c>
      <c r="B266" s="1142"/>
      <c r="C266" s="1121">
        <f>IF(ISBLANK('EKO4'!B16),"-",'EKO4'!B16)</f>
        <v>1215935</v>
      </c>
      <c r="D266" s="1121"/>
      <c r="E266" s="1121"/>
      <c r="F266" s="794" t="str">
        <f>IF(LEN('EKO4'!C16)&gt;0,"(" &amp; 'EKO4'!C16 &amp; ")", "-")</f>
        <v>(2022)</v>
      </c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314"/>
      <c r="B270" s="314"/>
      <c r="C270" s="315"/>
      <c r="D270" s="315"/>
      <c r="E270" s="314"/>
      <c r="F270" s="314"/>
      <c r="G270" s="313"/>
      <c r="H270" s="314"/>
      <c r="I270" s="314"/>
      <c r="J270" s="314"/>
      <c r="K270" s="370"/>
      <c r="L270" s="9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33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24.95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" customFormat="1" ht="36" customHeight="1" x14ac:dyDescent="0.2">
      <c r="A287" s="5"/>
      <c r="B287" s="5"/>
      <c r="C287" s="3"/>
      <c r="D287" s="3"/>
      <c r="E287" s="5"/>
      <c r="F287" s="5"/>
      <c r="G287" s="45"/>
      <c r="H287" s="5"/>
      <c r="I287" s="5"/>
      <c r="J287" s="5"/>
      <c r="L287" s="9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12"/>
    </row>
    <row r="288" spans="1:26" s="24" customFormat="1" ht="43.5" customHeight="1" x14ac:dyDescent="0.4">
      <c r="A288" s="467" t="s">
        <v>974</v>
      </c>
      <c r="B288" s="469"/>
      <c r="C288" s="470"/>
      <c r="D288" s="470"/>
      <c r="E288" s="469"/>
      <c r="F288" s="469"/>
      <c r="G288" s="469"/>
      <c r="H288" s="469"/>
      <c r="I288" s="469"/>
      <c r="J288" s="469"/>
      <c r="K288" s="469"/>
      <c r="L288" s="314"/>
      <c r="Z288" s="25"/>
    </row>
    <row r="289" spans="1:26" s="24" customFormat="1" ht="39.950000000000003" customHeight="1" x14ac:dyDescent="0.4">
      <c r="A289" s="339"/>
      <c r="B289" s="367"/>
      <c r="C289" s="368"/>
      <c r="D289" s="368"/>
      <c r="E289" s="367"/>
      <c r="F289" s="367"/>
      <c r="G289" s="367"/>
      <c r="H289" s="367"/>
      <c r="I289" s="367"/>
      <c r="J289" s="367"/>
      <c r="K289" s="367"/>
      <c r="Z289" s="25"/>
    </row>
    <row r="290" spans="1:26" s="2" customFormat="1" ht="30.75" customHeight="1" thickBot="1" x14ac:dyDescent="0.4">
      <c r="A290" s="845" t="s">
        <v>1495</v>
      </c>
      <c r="B290" s="314"/>
      <c r="C290" s="315"/>
      <c r="D290" s="315"/>
      <c r="E290" s="314"/>
      <c r="F290" s="314"/>
      <c r="G290" s="313"/>
      <c r="H290" s="314"/>
      <c r="I290" s="314"/>
      <c r="J290" s="314"/>
      <c r="K290" s="370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801" t="s">
        <v>1301</v>
      </c>
      <c r="B291" s="548">
        <f>IF(ISBLANK(POLJ1!B4),"-",POLJ1!B4)</f>
        <v>6466</v>
      </c>
      <c r="C291" s="792" t="str">
        <f>IF(LEN(POLJ1!C4)&gt;0,"(" &amp; POLJ1!C4 &amp; ")", "-")</f>
        <v>(2012)</v>
      </c>
      <c r="D291" s="150"/>
      <c r="E291" s="314"/>
      <c r="F291" s="232"/>
      <c r="G291" s="232"/>
      <c r="H291" s="232"/>
      <c r="I291" s="232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35">
      <c r="A292" s="398" t="s">
        <v>1420</v>
      </c>
      <c r="B292" s="317">
        <f>IF(ISBLANK(POLJ1!B6),"-",POLJ1!B6)</f>
        <v>5472</v>
      </c>
      <c r="C292" s="318" t="str">
        <f>IF(LEN(POLJ1!C6)&gt;0,"(" &amp; POLJ1!C6 &amp; ")", "-")</f>
        <v>(2012)</v>
      </c>
      <c r="D292" s="150"/>
      <c r="E292" s="314"/>
      <c r="F292" s="232"/>
      <c r="G292" s="240"/>
      <c r="H292" s="240"/>
      <c r="I292" s="240"/>
      <c r="J292" s="232"/>
      <c r="K292" s="232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x14ac:dyDescent="0.25">
      <c r="A293" s="398" t="s">
        <v>837</v>
      </c>
      <c r="B293" s="317">
        <f>IF(ISBLANK(POLJ1!B5),"-",POLJ1!B5)</f>
        <v>2496</v>
      </c>
      <c r="C293" s="318" t="str">
        <f>IF(LEN(POLJ1!C5)&gt;0,"(" &amp; POLJ1!C5 &amp; ")", "-")</f>
        <v>(2012)</v>
      </c>
      <c r="D293" s="150"/>
      <c r="E293" s="314"/>
      <c r="F293" s="29"/>
      <c r="G293" s="236"/>
      <c r="H293" s="237"/>
      <c r="I293" s="239"/>
      <c r="J293" s="5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thickBot="1" x14ac:dyDescent="0.3">
      <c r="A294" s="802" t="s">
        <v>1421</v>
      </c>
      <c r="B294" s="805">
        <f>IF(ISBLANK(POLJ2!H10),"-",POLJ2!H10)</f>
        <v>15509</v>
      </c>
      <c r="C294" s="794" t="str">
        <f>IF(LEN(POLJ2!I10)&gt;0,"(" &amp; POLJ2!I10 &amp; ")", "-")</f>
        <v>(2012)</v>
      </c>
      <c r="D294" s="150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 t="s">
        <v>1484</v>
      </c>
      <c r="B295" s="314"/>
      <c r="C295" s="315"/>
      <c r="D295" s="315"/>
      <c r="E295" s="314"/>
      <c r="G295" s="236"/>
      <c r="H295" s="237"/>
      <c r="I295" s="239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428"/>
      <c r="B297" s="314"/>
      <c r="C297" s="315"/>
      <c r="D297" s="315"/>
      <c r="E297" s="314"/>
      <c r="G297" s="236"/>
      <c r="H297" s="237"/>
      <c r="I297" s="561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25">
      <c r="A298" s="314"/>
      <c r="B298" s="314"/>
      <c r="C298" s="315"/>
      <c r="D298" s="315"/>
      <c r="E298" s="314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x14ac:dyDescent="0.3">
      <c r="A299" s="1129" t="s">
        <v>855</v>
      </c>
      <c r="B299" s="1129"/>
      <c r="C299" s="1129"/>
      <c r="D299" s="1129"/>
      <c r="E299" s="1129"/>
      <c r="G299" s="236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thickBot="1" x14ac:dyDescent="0.3">
      <c r="A300" s="429"/>
      <c r="B300" s="456" t="s">
        <v>497</v>
      </c>
      <c r="C300" s="456" t="s">
        <v>487</v>
      </c>
      <c r="D300" s="1159" t="s">
        <v>488</v>
      </c>
      <c r="E300" s="1159"/>
      <c r="G300" s="241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24.95" customHeight="1" x14ac:dyDescent="0.25">
      <c r="A301" s="796" t="s">
        <v>838</v>
      </c>
      <c r="B301" s="806">
        <f>IF(ISBLANK(POLJ3!B4),"-",POLJ3!B4)</f>
        <v>6415</v>
      </c>
      <c r="C301" s="806">
        <f>IF(ISBLANK(POLJ3!C4),"-",POLJ3!C4)</f>
        <v>1120</v>
      </c>
      <c r="D301" s="1130">
        <f>IF(ISBLANK(POLJ3!D4),"-",POLJ3!D4)</f>
        <v>5295</v>
      </c>
      <c r="E301" s="1130"/>
      <c r="G301" s="238"/>
      <c r="H301" s="237"/>
      <c r="I301" s="239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9" customHeight="1" x14ac:dyDescent="0.2">
      <c r="A302" s="779" t="s">
        <v>839</v>
      </c>
      <c r="B302" s="787">
        <f>IF(ISBLANK(POLJ3!B5),"-",POLJ3!B5)</f>
        <v>10540</v>
      </c>
      <c r="C302" s="787">
        <f>IF(ISBLANK(POLJ3!C5),"-",POLJ3!C5)</f>
        <v>6713</v>
      </c>
      <c r="D302" s="1131">
        <f>IF(ISBLANK(POLJ3!D5),"-",POLJ3!D5)</f>
        <v>3827</v>
      </c>
      <c r="E302" s="1131"/>
      <c r="G302" s="242"/>
      <c r="H302" s="152"/>
      <c r="I302" s="152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24.95" customHeight="1" x14ac:dyDescent="0.2">
      <c r="A303" s="431" t="s">
        <v>840</v>
      </c>
      <c r="B303" s="788">
        <f>IF(ISBLANK(POLJ3!B6),"-",POLJ3!B6)</f>
        <v>5</v>
      </c>
      <c r="C303" s="788">
        <f>IF(ISBLANK(POLJ3!C6),"-",POLJ3!C6)</f>
        <v>0</v>
      </c>
      <c r="D303" s="1132">
        <f>IF(ISBLANK(POLJ3!D6),"-",POLJ3!D6)</f>
        <v>5</v>
      </c>
      <c r="E303" s="1132"/>
      <c r="F303" s="5"/>
      <c r="G303" s="45"/>
      <c r="H303" s="5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39" customHeight="1" x14ac:dyDescent="0.25">
      <c r="A304" s="419" t="s">
        <v>841</v>
      </c>
      <c r="B304" s="789">
        <f>IF(ISBLANK(POLJ3!B7),"-",POLJ3!B7)</f>
        <v>52</v>
      </c>
      <c r="C304" s="789">
        <f>IF(ISBLANK(POLJ3!C7),"-",POLJ3!C7)</f>
        <v>15</v>
      </c>
      <c r="D304" s="1112">
        <f>IF(ISBLANK(POLJ3!D7),"-",POLJ3!D7)</f>
        <v>37</v>
      </c>
      <c r="E304" s="1112"/>
      <c r="F304" s="5"/>
      <c r="G304" s="236"/>
      <c r="H304" s="233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thickBot="1" x14ac:dyDescent="0.3">
      <c r="A305" s="793" t="s">
        <v>842</v>
      </c>
      <c r="B305" s="805">
        <f>IF(ISBLANK(POLJ3!B8),"-",POLJ3!B8)</f>
        <v>6466</v>
      </c>
      <c r="C305" s="805">
        <f>IF(ISBLANK(POLJ3!C8),"-",POLJ3!C8)</f>
        <v>1078</v>
      </c>
      <c r="D305" s="1160">
        <f>IF(ISBLANK(POLJ3!D8),"-",POLJ3!D8)</f>
        <v>5388</v>
      </c>
      <c r="E305" s="1160"/>
      <c r="F305" s="236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x14ac:dyDescent="0.2">
      <c r="A309" s="5"/>
      <c r="B309" s="5"/>
      <c r="C309" s="3"/>
      <c r="D309" s="3"/>
      <c r="E309" s="5"/>
      <c r="F309" s="5"/>
      <c r="G309" s="45"/>
      <c r="H309" s="5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thickBot="1" x14ac:dyDescent="0.4">
      <c r="A310" s="165" t="s">
        <v>1498</v>
      </c>
      <c r="B310" s="5"/>
      <c r="C310" s="3"/>
      <c r="D310" s="3"/>
      <c r="E310" s="5"/>
      <c r="F310" s="5"/>
      <c r="G310" s="149" t="s">
        <v>916</v>
      </c>
      <c r="H310" s="232"/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1" t="s">
        <v>844</v>
      </c>
      <c r="B311" s="1161">
        <f>IF(ISBLANK(POLJ2!B3),"-",POLJ2!B3)</f>
        <v>101.14</v>
      </c>
      <c r="C311" s="1161"/>
      <c r="D311" s="3"/>
      <c r="E311" s="5"/>
      <c r="F311" s="5"/>
      <c r="G311" s="813" t="s">
        <v>850</v>
      </c>
      <c r="H311" s="814">
        <f>IF(ISBLANK(POLJ2!H3),"-",POLJ2!H3)</f>
        <v>8229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08" t="s">
        <v>845</v>
      </c>
      <c r="B312" s="1162">
        <f>IF(ISBLANK(POLJ2!B4),"-",POLJ2!B4)</f>
        <v>4540.24</v>
      </c>
      <c r="C312" s="1162"/>
      <c r="D312" s="3"/>
      <c r="E312" s="5"/>
      <c r="F312" s="5"/>
      <c r="G312" s="808" t="s">
        <v>851</v>
      </c>
      <c r="H312" s="248">
        <f>IF(ISBLANK(POLJ2!H4),"-",POLJ2!H4)</f>
        <v>12729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08" t="s">
        <v>846</v>
      </c>
      <c r="B313" s="1162">
        <f>IF(ISBLANK(POLJ2!B5),"-",POLJ2!B5)</f>
        <v>3130.23</v>
      </c>
      <c r="C313" s="1162"/>
      <c r="D313" s="3"/>
      <c r="E313" s="5"/>
      <c r="F313" s="5"/>
      <c r="G313" s="808" t="s">
        <v>852</v>
      </c>
      <c r="H313" s="248">
        <f>IF(ISBLANK(POLJ2!H5),"-",POLJ2!H5)</f>
        <v>38881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x14ac:dyDescent="0.2">
      <c r="A314" s="808" t="s">
        <v>847</v>
      </c>
      <c r="B314" s="1162">
        <f>IF(ISBLANK(POLJ2!B6),"-",POLJ2!B6)</f>
        <v>0.43</v>
      </c>
      <c r="C314" s="1162"/>
      <c r="D314" s="3"/>
      <c r="E314" s="5"/>
      <c r="F314" s="5"/>
      <c r="G314" s="810" t="s">
        <v>853</v>
      </c>
      <c r="H314" s="249">
        <f>IF(ISBLANK(POLJ2!H6),"-",POLJ2!H6)</f>
        <v>147379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thickBot="1" x14ac:dyDescent="0.25">
      <c r="A315" s="808" t="s">
        <v>848</v>
      </c>
      <c r="B315" s="1162">
        <f>IF(ISBLANK(POLJ2!B7),"-",POLJ2!B7)</f>
        <v>8.15</v>
      </c>
      <c r="C315" s="1162"/>
      <c r="D315" s="3"/>
      <c r="E315" s="5"/>
      <c r="F315" s="5"/>
      <c r="G315" s="812" t="s">
        <v>843</v>
      </c>
      <c r="H315" s="815">
        <f>IF(ISBLANK(POLJ2!H7),"-",POLJ2!H7)</f>
        <v>207218</v>
      </c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x14ac:dyDescent="0.2">
      <c r="A316" s="809" t="s">
        <v>849</v>
      </c>
      <c r="B316" s="1163">
        <f>IF(ISBLANK(POLJ2!B8),"-",POLJ2!B8)</f>
        <v>12507.31</v>
      </c>
      <c r="C316" s="1163"/>
      <c r="D316" s="3"/>
      <c r="E316" s="5"/>
      <c r="F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thickBot="1" x14ac:dyDescent="0.25">
      <c r="A317" s="807" t="s">
        <v>843</v>
      </c>
      <c r="B317" s="1128">
        <f>IF(ISBLANK(POLJ2!B9),"-",POLJ2!B9)</f>
        <v>20287.5</v>
      </c>
      <c r="C317" s="1128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239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4.9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" customFormat="1" ht="22.5" customHeight="1" x14ac:dyDescent="0.2">
      <c r="A320" s="5"/>
      <c r="B320" s="5"/>
      <c r="C320" s="3"/>
      <c r="D320" s="3"/>
      <c r="E320" s="5"/>
      <c r="F320" s="5"/>
      <c r="G320" s="5"/>
      <c r="H320" s="5"/>
      <c r="I320" s="5"/>
      <c r="J320" s="5"/>
      <c r="L320" s="9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12"/>
    </row>
    <row r="321" spans="1:26" s="24" customFormat="1" ht="43.5" customHeight="1" x14ac:dyDescent="0.55000000000000004">
      <c r="A321" s="467" t="s">
        <v>975</v>
      </c>
      <c r="B321" s="471"/>
      <c r="C321" s="472"/>
      <c r="D321" s="472"/>
      <c r="E321" s="471"/>
      <c r="F321" s="471"/>
      <c r="G321" s="471"/>
      <c r="H321" s="471"/>
      <c r="I321" s="471"/>
      <c r="J321" s="471"/>
      <c r="K321" s="471"/>
      <c r="L321" s="314"/>
      <c r="Z321" s="25"/>
    </row>
    <row r="322" spans="1:26" s="24" customFormat="1" ht="30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18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24.95" customHeight="1" x14ac:dyDescent="0.4">
      <c r="A358" s="339"/>
      <c r="B358" s="367"/>
      <c r="C358" s="368"/>
      <c r="D358" s="368"/>
      <c r="E358" s="367"/>
      <c r="F358" s="367"/>
      <c r="G358" s="367"/>
      <c r="H358" s="367"/>
      <c r="I358" s="367"/>
      <c r="J358" s="367"/>
      <c r="K358" s="367"/>
      <c r="Z358" s="25"/>
    </row>
    <row r="359" spans="1:26" s="24" customFormat="1" ht="43.5" customHeight="1" x14ac:dyDescent="0.4">
      <c r="A359" s="146" t="s">
        <v>498</v>
      </c>
      <c r="B359" s="146"/>
      <c r="C359" s="146"/>
      <c r="D359" s="146"/>
      <c r="E359" s="146"/>
      <c r="F359" s="146"/>
      <c r="G359" s="146"/>
      <c r="H359" s="146"/>
      <c r="I359" s="146"/>
      <c r="J359" s="146"/>
      <c r="K359" s="146"/>
      <c r="L359" s="314"/>
      <c r="Z359" s="25"/>
    </row>
    <row r="360" spans="1:26" s="24" customFormat="1" ht="30" customHeight="1" x14ac:dyDescent="0.4">
      <c r="A360" s="369"/>
      <c r="B360" s="369"/>
      <c r="C360" s="369"/>
      <c r="D360" s="369"/>
      <c r="E360" s="369"/>
      <c r="F360" s="369"/>
      <c r="G360" s="369"/>
      <c r="H360" s="369"/>
      <c r="I360" s="369"/>
      <c r="J360" s="369"/>
      <c r="K360" s="369"/>
      <c r="Z360" s="25"/>
    </row>
    <row r="361" spans="1:26" s="2" customFormat="1" ht="18" customHeight="1" thickBot="1" x14ac:dyDescent="0.25">
      <c r="A361" s="314"/>
      <c r="B361" s="314"/>
      <c r="C361" s="315"/>
      <c r="D361" s="315"/>
      <c r="E361" s="314"/>
      <c r="F361" s="314"/>
      <c r="G361" s="314"/>
      <c r="H361" s="314"/>
      <c r="I361" s="314"/>
      <c r="J361" s="314"/>
      <c r="K361" s="370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thickTop="1" x14ac:dyDescent="0.35">
      <c r="A362" s="1174" t="s">
        <v>886</v>
      </c>
      <c r="B362" s="1174"/>
      <c r="C362" s="341">
        <f>IF(ISBLANK(OBRAZ1!B4),"-",OBRAZ1!B4)</f>
        <v>2</v>
      </c>
      <c r="D362" s="400"/>
      <c r="E362" s="342" t="str">
        <f>IF(LEN(OBRAZ1!C4)&gt;0,"(" &amp; OBRAZ1!C4 &amp; ")", "-")</f>
        <v>(2023)</v>
      </c>
      <c r="F362" s="314"/>
      <c r="G362" s="1173" t="s">
        <v>1795</v>
      </c>
      <c r="H362" s="1173"/>
      <c r="I362" s="1173"/>
      <c r="J362" s="1173"/>
      <c r="K362" s="1173"/>
      <c r="L362" s="9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12"/>
    </row>
    <row r="363" spans="1:26" s="2" customFormat="1" ht="24.95" customHeight="1" x14ac:dyDescent="0.25">
      <c r="A363" s="1139" t="s">
        <v>887</v>
      </c>
      <c r="B363" s="1139"/>
      <c r="C363" s="345">
        <f>IF(ISBLANK(OBRAZ1!B5),"-",OBRAZ1!B5)</f>
        <v>28</v>
      </c>
      <c r="D363" s="401"/>
      <c r="E363" s="346" t="str">
        <f>IF(LEN(OBRAZ1!C5)&gt;0,"(" &amp; OBRAZ1!C5 &amp; ")", "-")</f>
        <v>(2023)</v>
      </c>
      <c r="F363" s="314"/>
      <c r="G363" s="253"/>
      <c r="H363" s="389"/>
      <c r="I363" s="389"/>
      <c r="J363" s="389"/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24.95" customHeight="1" thickBot="1" x14ac:dyDescent="0.25">
      <c r="A364" s="1134" t="s">
        <v>1302</v>
      </c>
      <c r="B364" s="1134"/>
      <c r="C364" s="348">
        <f>IF(ISBLANK(OBRAZ1!B6),"-",OBRAZ1!B6)</f>
        <v>648</v>
      </c>
      <c r="D364" s="402"/>
      <c r="E364" s="349" t="str">
        <f>IF(LEN(OBRAZ1!C6)&gt;0,"(" &amp; OBRAZ1!C6 &amp; ")", "-")</f>
        <v>(2023)</v>
      </c>
      <c r="F364" s="314"/>
      <c r="G364" s="429"/>
      <c r="H364" s="785" t="s">
        <v>497</v>
      </c>
      <c r="I364" s="785" t="s">
        <v>500</v>
      </c>
      <c r="J364" s="785" t="s">
        <v>2129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9" t="s">
        <v>499</v>
      </c>
      <c r="B365" s="1139"/>
      <c r="C365" s="409">
        <f>IF(ISBLANK(OBRAZ1!B7),"-",OBRAZ1!B7)</f>
        <v>44.2</v>
      </c>
      <c r="D365" s="401"/>
      <c r="E365" s="346" t="str">
        <f>IF(LEN(OBRAZ1!C7)&gt;0,"(" &amp; OBRAZ1!C7 &amp; ")", "-")</f>
        <v>(2023)</v>
      </c>
      <c r="F365" s="314"/>
      <c r="G365" s="796" t="s">
        <v>1503</v>
      </c>
      <c r="H365" s="806">
        <f>IF(ISBLANK(OBRAZ2!H6),"-",OBRAZ2!H6)</f>
        <v>2340</v>
      </c>
      <c r="I365" s="806">
        <f>IF(ISBLANK(OBRAZ2!I6),"-",OBRAZ2!I6)</f>
        <v>2190</v>
      </c>
      <c r="J365" s="806">
        <f>IF(ISBLANK(OBRAZ2!J6),"-",OBRAZ2!J6)</f>
        <v>150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39.950000000000003" customHeight="1" x14ac:dyDescent="0.2">
      <c r="A366" s="1134" t="s">
        <v>1303</v>
      </c>
      <c r="B366" s="1134"/>
      <c r="C366" s="348">
        <f>IF(ISBLANK(OBRAZ1!B8),"-",OBRAZ1!B8)</f>
        <v>1126</v>
      </c>
      <c r="D366" s="402"/>
      <c r="E366" s="349" t="str">
        <f>IF(LEN(OBRAZ1!C8)&gt;0,"(" &amp; OBRAZ1!C8 &amp; ")", "-")</f>
        <v>(2023)</v>
      </c>
      <c r="F366" s="314"/>
      <c r="G366" s="779" t="s">
        <v>1504</v>
      </c>
      <c r="H366" s="416">
        <f>IF(ISBLANK(OBRAZ2!H7),"-",OBRAZ2!H7)</f>
        <v>338</v>
      </c>
      <c r="I366" s="416">
        <f>IF(ISBLANK(OBRAZ2!I7),"-",OBRAZ2!I7)</f>
        <v>327</v>
      </c>
      <c r="J366" s="416">
        <f>IF(ISBLANK(OBRAZ2!J7),"-",OBRAZ2!J7)</f>
        <v>11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63" customHeight="1" thickBot="1" x14ac:dyDescent="0.25">
      <c r="A367" s="1139" t="s">
        <v>917</v>
      </c>
      <c r="B367" s="1139"/>
      <c r="C367" s="409">
        <f>IF(ISBLANK(OBRAZ1!B9),"-",OBRAZ1!B9)</f>
        <v>73.3</v>
      </c>
      <c r="D367" s="401"/>
      <c r="E367" s="346" t="str">
        <f>IF(LEN(OBRAZ1!C9)&gt;0,"(" &amp; OBRAZ1!C9 &amp; ")", "-")</f>
        <v>(2023)</v>
      </c>
      <c r="F367" s="314"/>
      <c r="G367" s="820" t="s">
        <v>502</v>
      </c>
      <c r="H367" s="805">
        <f>IF(ISBLANK(OBRAZ2!H8),"-",OBRAZ2!H8)</f>
        <v>236</v>
      </c>
      <c r="I367" s="805">
        <f>IF(ISBLANK(OBRAZ2!I8),"-",OBRAZ2!I8)</f>
        <v>236</v>
      </c>
      <c r="J367" s="805">
        <f>IF(ISBLANK(OBRAZ2!J8),"-",OBRAZ2!J8)</f>
        <v>0</v>
      </c>
      <c r="K367" s="314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12"/>
    </row>
    <row r="368" spans="1:26" s="2" customFormat="1" ht="24.95" customHeight="1" thickBot="1" x14ac:dyDescent="0.25">
      <c r="A368" s="1178" t="s">
        <v>1304</v>
      </c>
      <c r="B368" s="1178"/>
      <c r="C368" s="353">
        <f>IF(ISBLANK(OBRAZ1!B10),"-",OBRAZ1!B10)</f>
        <v>621</v>
      </c>
      <c r="D368" s="408"/>
      <c r="E368" s="354" t="str">
        <f>IF(LEN(OBRAZ1!C10)&gt;0,"(" &amp; OBRAZ1!C10 &amp; ")", "-")</f>
        <v>(2023)</v>
      </c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thickTop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417"/>
      <c r="B371" s="314"/>
      <c r="C371" s="315"/>
      <c r="D371" s="315"/>
      <c r="E371" s="314"/>
      <c r="F371" s="314"/>
      <c r="G371" s="314"/>
      <c r="H371" s="314"/>
      <c r="I371" s="314"/>
      <c r="J371" s="314"/>
      <c r="K371" s="370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x14ac:dyDescent="0.2">
      <c r="A374" s="153"/>
      <c r="B374" s="5"/>
      <c r="C374" s="3"/>
      <c r="D374" s="3"/>
      <c r="E374" s="5"/>
      <c r="F374" s="5"/>
      <c r="G374" s="5"/>
      <c r="H374" s="5"/>
      <c r="I374" s="5"/>
      <c r="J374" s="5"/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thickBot="1" x14ac:dyDescent="0.25">
      <c r="A375" s="153"/>
      <c r="B375" s="5"/>
      <c r="C375" s="3"/>
      <c r="D375" s="3"/>
      <c r="E375" s="5"/>
      <c r="F375" s="5"/>
      <c r="G375" s="5"/>
      <c r="H375" s="745">
        <f>OBRAZ2!B11</f>
        <v>2021</v>
      </c>
      <c r="I375" s="745">
        <f>OBRAZ2!C11</f>
        <v>2022</v>
      </c>
      <c r="J375" s="745">
        <f>OBRAZ2!D11</f>
        <v>2023</v>
      </c>
      <c r="K375" s="370"/>
      <c r="L375" s="33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24.95" customHeight="1" x14ac:dyDescent="0.2">
      <c r="A376" s="153"/>
      <c r="B376" s="5"/>
      <c r="C376" s="3"/>
      <c r="D376" s="3"/>
      <c r="E376" s="5"/>
      <c r="F376" s="5"/>
      <c r="G376" s="821" t="s">
        <v>1385</v>
      </c>
      <c r="H376" s="848">
        <f>IF(ISBLANK(OBRAZ2!B12),"-",OBRAZ2!B21)</f>
        <v>0</v>
      </c>
      <c r="I376" s="848">
        <f>IF(ISBLANK(OBRAZ2!C12),"-",OBRAZ2!C21)</f>
        <v>0</v>
      </c>
      <c r="J376" s="848">
        <f>IF(ISBLANK(OBRAZ2!D12),"-",OBRAZ2!D21)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39.950000000000003" customHeight="1" x14ac:dyDescent="0.2">
      <c r="A377" s="153"/>
      <c r="B377" s="5"/>
      <c r="C377" s="3"/>
      <c r="D377" s="3"/>
      <c r="E377" s="5"/>
      <c r="F377" s="5"/>
      <c r="G377" s="148" t="s">
        <v>1386</v>
      </c>
      <c r="H377" s="849">
        <f>IF(ISBLANK(OBRAZ2!B13),"-",OBRAZ2!B22)</f>
        <v>0</v>
      </c>
      <c r="I377" s="849">
        <f>IF(ISBLANK(OBRAZ2!C13),"-",OBRAZ2!C22)</f>
        <v>0</v>
      </c>
      <c r="J377" s="849">
        <f>IF(ISBLANK(OBRAZ2!D13),"-",OBRAZ2!D22)</f>
        <v>0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935</v>
      </c>
      <c r="H378" s="849">
        <f>IF(ISBLANK(OBRAZ2!B14),"-",OBRAZ2!B23)</f>
        <v>70.128205128205124</v>
      </c>
      <c r="I378" s="849">
        <f>IF(ISBLANK(OBRAZ2!C14),"-",OBRAZ2!C23)</f>
        <v>71.245186136071894</v>
      </c>
      <c r="J378" s="849">
        <f>IF(ISBLANK(OBRAZ2!D14),"-",OBRAZ2!D23)</f>
        <v>74.070981210855948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1387</v>
      </c>
      <c r="H379" s="849">
        <f>IF(ISBLANK(OBRAZ2!B15),"-",OBRAZ2!B24)</f>
        <v>0</v>
      </c>
      <c r="I379" s="849">
        <f>IF(ISBLANK(OBRAZ2!C15),"-",OBRAZ2!C24)</f>
        <v>0</v>
      </c>
      <c r="J379" s="849">
        <f>IF(ISBLANK(OBRAZ2!D15),"-",OBRAZ2!D24)</f>
        <v>0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24.95" customHeight="1" x14ac:dyDescent="0.2">
      <c r="A380" s="153"/>
      <c r="B380" s="5"/>
      <c r="C380" s="3"/>
      <c r="D380" s="3"/>
      <c r="E380" s="5"/>
      <c r="F380" s="5"/>
      <c r="G380" s="148" t="s">
        <v>936</v>
      </c>
      <c r="H380" s="849">
        <f>IF(ISBLANK(OBRAZ2!B16),"-",OBRAZ2!B25)</f>
        <v>13.034188034188036</v>
      </c>
      <c r="I380" s="849">
        <f>IF(ISBLANK(OBRAZ2!C16),"-",OBRAZ2!C25)</f>
        <v>11.253744116388532</v>
      </c>
      <c r="J380" s="849">
        <f>IF(ISBLANK(OBRAZ2!D16),"-",OBRAZ2!D25)</f>
        <v>9.3528183716075155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39.950000000000003" customHeight="1" x14ac:dyDescent="0.2">
      <c r="A381" s="153"/>
      <c r="B381" s="5"/>
      <c r="C381" s="3"/>
      <c r="D381" s="3"/>
      <c r="E381" s="5"/>
      <c r="F381" s="5"/>
      <c r="G381" s="148" t="s">
        <v>937</v>
      </c>
      <c r="H381" s="850">
        <f>IF(ISBLANK(OBRAZ2!B17),"-",OBRAZ2!B26)</f>
        <v>16.837606837606838</v>
      </c>
      <c r="I381" s="850">
        <f>IF(ISBLANK(OBRAZ2!C17),"-",OBRAZ2!C26)</f>
        <v>17.501069747539582</v>
      </c>
      <c r="J381" s="850">
        <f>IF(ISBLANK(OBRAZ2!D17),"-",OBRAZ2!D26)</f>
        <v>16.576200417536533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thickBot="1" x14ac:dyDescent="0.25">
      <c r="A382" s="153"/>
      <c r="B382" s="5"/>
      <c r="C382" s="3"/>
      <c r="D382" s="3"/>
      <c r="E382" s="5"/>
      <c r="F382" s="5"/>
      <c r="G382" s="1034" t="s">
        <v>843</v>
      </c>
      <c r="H382" s="1034">
        <v>100</v>
      </c>
      <c r="I382" s="1034">
        <v>100</v>
      </c>
      <c r="J382" s="1034">
        <v>100</v>
      </c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9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44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">
      <c r="A405" s="5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503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41" t="s">
        <v>1305</v>
      </c>
      <c r="B409" s="1141"/>
      <c r="C409" s="548">
        <f>IF(ISBLANK(OBRAZ5!B4),"-",OBRAZ5!B4)</f>
        <v>10</v>
      </c>
      <c r="D409" s="816"/>
      <c r="E409" s="792" t="str">
        <f>IF(LEN(OBRAZ5!C4)&gt;0,"(" &amp; OBRAZ5!C4 &amp; ")", "-")</f>
        <v>(2023)</v>
      </c>
      <c r="F409" s="314"/>
      <c r="G409" s="51"/>
      <c r="H409" s="5"/>
      <c r="I409" s="5"/>
      <c r="J409" s="5"/>
      <c r="L409" s="33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1306</v>
      </c>
      <c r="B410" s="1113"/>
      <c r="C410" s="345">
        <f>IF(ISBLANK(OBRAZ5!B5),"-",OBRAZ5!B5)</f>
        <v>15</v>
      </c>
      <c r="D410" s="401"/>
      <c r="E410" s="346" t="str">
        <f>IF(LEN(OBRAZ5!C5)&gt;0,"(" &amp; OBRAZ5!C5 &amp; ")", "-")</f>
        <v>(2022)</v>
      </c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1134" t="s">
        <v>1307</v>
      </c>
      <c r="B411" s="1134"/>
      <c r="C411" s="348"/>
      <c r="D411" s="402"/>
      <c r="E411" s="349"/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1369</v>
      </c>
      <c r="B412" s="245"/>
      <c r="C412" s="317">
        <f>IF(ISBLANK(OBRAZ5!B7),"-",OBRAZ5!B7)</f>
        <v>2244</v>
      </c>
      <c r="D412" s="151"/>
      <c r="E412" s="318" t="str">
        <f>IF(LEN(OBRAZ5!C7)&gt;0,"(" &amp; OBRAZ5!C7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504</v>
      </c>
      <c r="B413" s="245"/>
      <c r="C413" s="317">
        <f>IF(ISBLANK(OBRAZ5!B8),"-",OBRAZ5!B8)</f>
        <v>2442</v>
      </c>
      <c r="D413" s="151"/>
      <c r="E413" s="318" t="str">
        <f>IF(LEN(OBRAZ5!C8)&gt;0,"(" &amp; OBRAZ5!C8 &amp; ")", "-")</f>
        <v>(2022)</v>
      </c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6" t="s">
        <v>1308</v>
      </c>
      <c r="B414" s="1106"/>
      <c r="C414" s="317"/>
      <c r="D414" s="151"/>
      <c r="E414" s="318"/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1369</v>
      </c>
      <c r="B415" s="245"/>
      <c r="C415" s="317">
        <f>IF(ISBLANK(OBRAZ5!B10),"-",OBRAZ5!B10)</f>
        <v>297</v>
      </c>
      <c r="D415" s="151"/>
      <c r="E415" s="318" t="str">
        <f>IF(LEN(OBRAZ5!C10)&gt;0,"(" &amp; OBRAZ5!C10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504</v>
      </c>
      <c r="B416" s="405"/>
      <c r="C416" s="345">
        <f>IF(ISBLANK(OBRAZ5!B11),"-",OBRAZ5!B11)</f>
        <v>207</v>
      </c>
      <c r="D416" s="401"/>
      <c r="E416" s="346" t="str">
        <f>IF(LEN(OBRAZ5!C11)&gt;0,"(" &amp; OBRAZ5!C11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75" customHeight="1" x14ac:dyDescent="0.2">
      <c r="A417" s="1152" t="s">
        <v>990</v>
      </c>
      <c r="B417" s="1152"/>
      <c r="C417" s="406">
        <f>IF(ISBLANK(OBRAZ5!B12),"-",OBRAZ5!B12)</f>
        <v>98</v>
      </c>
      <c r="D417" s="402"/>
      <c r="E417" s="349" t="str">
        <f>IF(LEN(OBRAZ5!C12)&gt;0,"(" &amp; OBRAZ5!C12 &amp; ")", "-")</f>
        <v>(2023)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6" t="s">
        <v>1309</v>
      </c>
      <c r="B418" s="1106"/>
      <c r="C418" s="317">
        <f>IF(ISBLANK(OBRAZ5!B13),"-",OBRAZ5!B13)</f>
        <v>678</v>
      </c>
      <c r="D418" s="151"/>
      <c r="E418" s="318" t="str">
        <f>IF(LEN(OBRAZ5!C13)&gt;0,"(" &amp; OBRAZ5!C13 &amp; ")", "-")</f>
        <v>(2023)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7" t="s">
        <v>505</v>
      </c>
      <c r="B419" s="1107"/>
      <c r="C419" s="407">
        <f>IF(ISBLANK(OBRAZ5!B14),"-",OBRAZ5!B14)</f>
        <v>95.5</v>
      </c>
      <c r="D419" s="151"/>
      <c r="E419" s="318" t="str">
        <f>IF(LEN(OBRAZ5!C14)&gt;0,"(" &amp; OBRAZ5!C14 &amp; ")", "-")</f>
        <v>(2023)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24.95" customHeight="1" x14ac:dyDescent="0.2">
      <c r="A420" s="1139" t="s">
        <v>1422</v>
      </c>
      <c r="B420" s="1139"/>
      <c r="C420" s="409">
        <f>IF(ISBLANK(OBRAZ5!B15),"-",OBRAZ5!B15)</f>
        <v>0.5</v>
      </c>
      <c r="D420" s="401"/>
      <c r="E420" s="346" t="str">
        <f>IF(LEN(OBRAZ5!C15)&gt;0,"(" &amp; OBRAZ5!C15 &amp; ")", "-")</f>
        <v>(2022)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6" t="s">
        <v>506</v>
      </c>
      <c r="B421" s="1106"/>
      <c r="C421" s="317">
        <f>IF(ISBLANK(OBRAZ5!B16),"-",OBRAZ5!B16)</f>
        <v>34</v>
      </c>
      <c r="D421" s="151"/>
      <c r="E421" s="318" t="str">
        <f>IF(LEN(OBRAZ5!C16)&gt;0,"(" &amp; OBRAZ5!C16 &amp; ")", "-")</f>
        <v>(2023)</v>
      </c>
      <c r="F421" s="314"/>
      <c r="G421" s="51"/>
      <c r="H421" s="5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2" t="s">
        <v>507</v>
      </c>
      <c r="B422" s="1142"/>
      <c r="C422" s="463">
        <f>IF(ISBLANK(OBRAZ5!B17),"-",OBRAZ5!B17)</f>
        <v>0</v>
      </c>
      <c r="D422" s="817"/>
      <c r="E422" s="794" t="str">
        <f>IF(LEN(OBRAZ5!C17)&gt;0,"(" &amp; OBRAZ5!C17 &amp; ")", "-")</f>
        <v>(2023)</v>
      </c>
      <c r="F422" s="314"/>
      <c r="G422" s="51"/>
      <c r="H422" s="6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313"/>
      <c r="B426" s="314"/>
      <c r="C426" s="315"/>
      <c r="D426" s="315"/>
      <c r="E426" s="314"/>
      <c r="F426" s="314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24.95" customHeight="1" x14ac:dyDescent="0.2">
      <c r="A442" s="45"/>
      <c r="B442" s="5"/>
      <c r="C442" s="3"/>
      <c r="D442" s="3"/>
      <c r="E442" s="5"/>
      <c r="F442" s="5"/>
      <c r="G442" s="5"/>
      <c r="H442" s="5"/>
      <c r="I442" s="5"/>
      <c r="J442" s="5"/>
      <c r="L442" s="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43.5" customHeight="1" x14ac:dyDescent="0.2">
      <c r="A443" s="146" t="s">
        <v>510</v>
      </c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45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30" customHeight="1" thickBot="1" x14ac:dyDescent="0.25">
      <c r="A444" s="369"/>
      <c r="B444" s="369"/>
      <c r="C444" s="369"/>
      <c r="D444" s="369"/>
      <c r="E444" s="369"/>
      <c r="F444" s="369"/>
      <c r="G444" s="369"/>
      <c r="H444" s="369"/>
      <c r="I444" s="369"/>
      <c r="J444" s="369"/>
      <c r="K444" s="369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1310</v>
      </c>
      <c r="B445" s="1155"/>
      <c r="C445" s="548">
        <f>IF(ISBLANK(OBRAZ7!B4),"-",OBRAZ7!B4)</f>
        <v>7</v>
      </c>
      <c r="D445" s="816"/>
      <c r="E445" s="792" t="str">
        <f>IF(LEN(OBRAZ7!C4)&gt;0,"(" &amp; OBRAZ7!C4 &amp; ")", "-")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6" t="s">
        <v>1311</v>
      </c>
      <c r="B446" s="1156"/>
      <c r="C446" s="317">
        <f>IF(COUNT(OBRAZ8!B7,OBRAZ8!E7,OBRAZ8!H7)=0,"-",OBRAZ8!K7)</f>
        <v>3868</v>
      </c>
      <c r="D446" s="151"/>
      <c r="E446" s="318" t="str">
        <f>IF(COUNT(OBRAZ8!B7,OBRAZ8!E7,OBRAZ8!H7)=0,"-","(" &amp; OBRAZ8!A7 &amp; ")")</f>
        <v>(2023)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4" t="s">
        <v>511</v>
      </c>
      <c r="B447" s="1154"/>
      <c r="C447" s="409" t="str">
        <f>IF(ISBLANK(OBRAZ7!B6),"-",OBRAZ7!B6)</f>
        <v>-</v>
      </c>
      <c r="D447" s="401"/>
      <c r="E447" s="346" t="str">
        <f>IF(LEN(OBRAZ7!C6)&gt;0,"(" &amp; OBRAZ7!C6 &amp; ")", "-")</f>
        <v>-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40" t="s">
        <v>1312</v>
      </c>
      <c r="B448" s="1140"/>
      <c r="C448" s="348">
        <f>IF(COUNT(OBRAZ8!B23,OBRAZ8!E23,OBRAZ8!H23)=0,"-",OBRAZ8!K23)</f>
        <v>991</v>
      </c>
      <c r="D448" s="402"/>
      <c r="E448" s="349" t="str">
        <f>IF(COUNT(OBRAZ8!B23,OBRAZ8!E23,OBRAZ8!H23)=0,"-","(" &amp; OBRAZ8!A23 &amp; ")")</f>
        <v>(2023)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54" t="s">
        <v>1423</v>
      </c>
      <c r="B449" s="1154"/>
      <c r="C449" s="409" t="str">
        <f>IF(ISBLANK(OBRAZ7!B8),"-",OBRAZ7!B8)</f>
        <v>-</v>
      </c>
      <c r="D449" s="401"/>
      <c r="E449" s="346" t="str">
        <f>IF(LEN(OBRAZ7!C8)&gt;0,"(" &amp; OBRAZ7!C8 &amp; ")", "-")</f>
        <v>-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24.95" customHeight="1" x14ac:dyDescent="0.2">
      <c r="A450" s="1169" t="s">
        <v>1424</v>
      </c>
      <c r="B450" s="1169"/>
      <c r="C450" s="407">
        <f>IF(ISBLANK(OBRAZ7!B9),"-",OBRAZ7!B9)</f>
        <v>0.9</v>
      </c>
      <c r="D450" s="151"/>
      <c r="E450" s="318" t="str">
        <f>IF(LEN(OBRAZ7!C9)&gt;0,"(" &amp; OBRAZ7!C9 &amp; ")", "-")</f>
        <v>(2022)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39.950000000000003" customHeight="1" thickBot="1" x14ac:dyDescent="0.25">
      <c r="A451" s="1135" t="s">
        <v>512</v>
      </c>
      <c r="B451" s="1135"/>
      <c r="C451" s="463">
        <f>IF(ISBLANK(OBRAZ7!B10),"-",OBRAZ7!B10)</f>
        <v>0</v>
      </c>
      <c r="D451" s="817"/>
      <c r="E451" s="794" t="str">
        <f>IF(LEN(OBRAZ7!C10)&gt;0,"(" &amp; OBRAZ7!C10 &amp; ")", "-")</f>
        <v>(2023)</v>
      </c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74"/>
      <c r="B454" s="374"/>
      <c r="C454" s="317"/>
      <c r="D454" s="151"/>
      <c r="E454" s="318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24.9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15" customHeight="1" x14ac:dyDescent="0.2">
      <c r="A472" s="45"/>
      <c r="B472" s="5"/>
      <c r="C472" s="3"/>
      <c r="D472" s="3"/>
      <c r="E472" s="5"/>
      <c r="F472" s="5"/>
      <c r="G472" s="5"/>
      <c r="H472" s="45"/>
      <c r="I472" s="5"/>
      <c r="J472" s="5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" customFormat="1" ht="24.95" customHeight="1" x14ac:dyDescent="0.2">
      <c r="A473" s="313"/>
      <c r="B473" s="314"/>
      <c r="C473" s="315"/>
      <c r="D473" s="315"/>
      <c r="E473" s="314"/>
      <c r="F473" s="314"/>
      <c r="G473" s="314"/>
      <c r="H473" s="313"/>
      <c r="I473" s="314"/>
      <c r="J473" s="314"/>
      <c r="K473" s="370"/>
      <c r="L473" s="9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12"/>
    </row>
    <row r="474" spans="1:26" s="24" customFormat="1" ht="43.5" customHeight="1" x14ac:dyDescent="0.55000000000000004">
      <c r="A474" s="467" t="s">
        <v>1210</v>
      </c>
      <c r="B474" s="471"/>
      <c r="C474" s="472"/>
      <c r="D474" s="472"/>
      <c r="E474" s="471"/>
      <c r="F474" s="471"/>
      <c r="G474" s="471"/>
      <c r="H474" s="471"/>
      <c r="I474" s="471"/>
      <c r="J474" s="471"/>
      <c r="K474" s="471"/>
      <c r="L474" s="459"/>
      <c r="Z474" s="25"/>
    </row>
    <row r="475" spans="1:26" s="2" customFormat="1" ht="24.95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x14ac:dyDescent="0.2">
      <c r="A476" s="45"/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30" customHeight="1" thickBot="1" x14ac:dyDescent="0.4">
      <c r="A477" s="844" t="s">
        <v>2355</v>
      </c>
      <c r="B477" s="5"/>
      <c r="C477" s="3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796" t="s">
        <v>1189</v>
      </c>
      <c r="B478" s="548">
        <f>IF(ISBLANK(KULT1!B4),"-",KULT1!B4)</f>
        <v>2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431" t="s">
        <v>1190</v>
      </c>
      <c r="B479" s="345">
        <f>IF(ISBLANK(KULT1!B5),"-",KULT1!B5)</f>
        <v>30930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550" t="s">
        <v>1191</v>
      </c>
      <c r="B480" s="348">
        <f>IF(ISBLANK(KULT1!B6),"-",KULT1!B6)</f>
        <v>2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431" t="s">
        <v>1192</v>
      </c>
      <c r="B481" s="345">
        <f>IF(ISBLANK(KULT1!B7),"-",KULT1!B7)</f>
        <v>41325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79" t="s">
        <v>1193</v>
      </c>
      <c r="B482" s="348">
        <f>IF(ISBLANK(KULT1!B8),"-",KULT1!B8)</f>
        <v>1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x14ac:dyDescent="0.2">
      <c r="A483" s="779" t="s">
        <v>1194</v>
      </c>
      <c r="B483" s="317">
        <f>IF(ISBLANK(KULT1!B9),"-",KULT1!B9)</f>
        <v>13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thickBot="1" x14ac:dyDescent="0.25">
      <c r="A484" s="820" t="s">
        <v>1195</v>
      </c>
      <c r="B484" s="463">
        <f>IF(ISBLANK(KULT1!B10),"-",KULT1!B10)</f>
        <v>11983</v>
      </c>
      <c r="C484" s="318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" customFormat="1" ht="24.95" customHeight="1" x14ac:dyDescent="0.2">
      <c r="A486" s="45"/>
      <c r="B486" s="5"/>
      <c r="C486" s="3"/>
      <c r="D486" s="3"/>
      <c r="E486" s="5"/>
      <c r="F486" s="5"/>
      <c r="G486" s="5"/>
      <c r="H486" s="45"/>
      <c r="I486" s="5"/>
      <c r="J486" s="5"/>
      <c r="L486" s="9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12"/>
    </row>
    <row r="487" spans="1:26" s="24" customFormat="1" ht="43.5" customHeight="1" x14ac:dyDescent="0.55000000000000004">
      <c r="A487" s="467" t="s">
        <v>976</v>
      </c>
      <c r="B487" s="471"/>
      <c r="C487" s="472"/>
      <c r="D487" s="472"/>
      <c r="E487" s="471"/>
      <c r="F487" s="471"/>
      <c r="G487" s="471"/>
      <c r="H487" s="471"/>
      <c r="I487" s="471"/>
      <c r="J487" s="471"/>
      <c r="K487" s="471"/>
      <c r="L487" s="314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4" customFormat="1" ht="30" customHeight="1" x14ac:dyDescent="0.4">
      <c r="A489" s="339"/>
      <c r="B489" s="367"/>
      <c r="C489" s="368"/>
      <c r="D489" s="368"/>
      <c r="E489" s="367"/>
      <c r="F489" s="367"/>
      <c r="G489" s="367"/>
      <c r="H489" s="367"/>
      <c r="I489" s="367"/>
      <c r="J489" s="367"/>
      <c r="K489" s="367"/>
      <c r="L489" s="371"/>
      <c r="M489" s="371"/>
      <c r="N489" s="371"/>
      <c r="Z489" s="25"/>
    </row>
    <row r="490" spans="1:26" s="2" customFormat="1" ht="30" customHeight="1" thickBot="1" x14ac:dyDescent="0.4">
      <c r="A490" s="844" t="s">
        <v>2355</v>
      </c>
      <c r="B490" s="314"/>
      <c r="C490" s="315"/>
      <c r="D490" s="315"/>
      <c r="E490" s="314"/>
      <c r="F490" s="314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37" t="s">
        <v>516</v>
      </c>
      <c r="B491" s="1137"/>
      <c r="C491" s="1137"/>
      <c r="D491" s="822"/>
      <c r="E491" s="548">
        <f>IF(ISBLANK(ZDRAV1!B4),"-",ZDRAV1!B4)</f>
        <v>332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6" t="s">
        <v>1947</v>
      </c>
      <c r="B492" s="1106"/>
      <c r="C492" s="1106"/>
      <c r="D492" s="783"/>
      <c r="E492" s="407">
        <f>IF(ISBLANK(ZDRAV1!B5),"-",ZDRAV1!B5)</f>
        <v>4.7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24.95" customHeight="1" x14ac:dyDescent="0.2">
      <c r="A493" s="1106" t="s">
        <v>2363</v>
      </c>
      <c r="B493" s="1106"/>
      <c r="C493" s="1106"/>
      <c r="D493" s="783"/>
      <c r="E493" s="407">
        <f>IF(ISBLANK(ZDRAV1!B6),"-",ZDRAV1!B6)</f>
        <v>1.2</v>
      </c>
      <c r="F493" s="318"/>
      <c r="G493" s="314"/>
      <c r="H493" s="313"/>
      <c r="I493" s="314"/>
      <c r="J493" s="314"/>
      <c r="K493" s="370"/>
      <c r="L493" s="335"/>
      <c r="M493" s="314"/>
      <c r="N493" s="314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6" t="s">
        <v>2362</v>
      </c>
      <c r="B494" s="1106"/>
      <c r="C494" s="1106"/>
      <c r="D494" s="783"/>
      <c r="E494" s="407">
        <f>IF(ISBLANK(ZDRAV1!B7),"-",ZDRAV1!B7)</f>
        <v>0.6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39.950000000000003" customHeight="1" x14ac:dyDescent="0.2">
      <c r="A495" s="1106" t="s">
        <v>2364</v>
      </c>
      <c r="B495" s="1106"/>
      <c r="C495" s="1106"/>
      <c r="D495" s="783"/>
      <c r="E495" s="407">
        <f>IF(ISBLANK(ZDRAV1!B8),"-",ZDRAV1!B8)</f>
        <v>0.16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24.95" customHeight="1" x14ac:dyDescent="0.2">
      <c r="A496" s="1139" t="s">
        <v>2357</v>
      </c>
      <c r="B496" s="1139"/>
      <c r="C496" s="1139"/>
      <c r="D496" s="781"/>
      <c r="E496" s="409">
        <f>IF(ISBLANK(ZDRAV1!B9),"-",ZDRAV1!B9)</f>
        <v>2.4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39.950000000000003" customHeight="1" x14ac:dyDescent="0.2">
      <c r="A497" s="1134" t="s">
        <v>517</v>
      </c>
      <c r="B497" s="1134"/>
      <c r="C497" s="1134"/>
      <c r="D497" s="780"/>
      <c r="E497" s="406">
        <f>IF(ISBLANK(ZDRAV1!B10),"-",ZDRAV1!B10)</f>
        <v>134.6</v>
      </c>
      <c r="F497" s="318"/>
      <c r="G497" s="314"/>
      <c r="H497" s="313"/>
      <c r="I497" s="314"/>
      <c r="J497" s="314"/>
      <c r="K497" s="370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9" t="s">
        <v>519</v>
      </c>
      <c r="B498" s="1139"/>
      <c r="C498" s="1139"/>
      <c r="D498" s="781"/>
      <c r="E498" s="409">
        <f>IF(ISBLANK(ZDRAV1!B11),"-",ZDRAV1!B11)</f>
        <v>0.97</v>
      </c>
      <c r="F498" s="318"/>
      <c r="G498" s="314"/>
      <c r="H498" s="313"/>
      <c r="I498" s="313"/>
      <c r="J498" s="313"/>
      <c r="K498" s="313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4" t="s">
        <v>1539</v>
      </c>
      <c r="B499" s="1134"/>
      <c r="C499" s="1134"/>
      <c r="D499" s="780"/>
      <c r="E499" s="348">
        <f>IF(ISBLANK(ZDRAV1!B14),"-",ZDRAV1!B14)</f>
        <v>1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24.95" customHeight="1" x14ac:dyDescent="0.2">
      <c r="A500" s="1139" t="s">
        <v>2358</v>
      </c>
      <c r="B500" s="1139"/>
      <c r="C500" s="1139"/>
      <c r="D500" s="786"/>
      <c r="E500" s="409">
        <f>IF(ISBLANK(ZDRAV1!B15),"-",ZDRAV1!B15)</f>
        <v>1.4</v>
      </c>
      <c r="F500" s="318"/>
      <c r="G500" s="314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x14ac:dyDescent="0.25">
      <c r="A501" s="1106" t="s">
        <v>1948</v>
      </c>
      <c r="B501" s="1106"/>
      <c r="C501" s="1106"/>
      <c r="D501" s="389"/>
      <c r="E501" s="407">
        <f>IF(ISBLANK(ZDRAV1!B18),"-",ZDRAV1!B18)</f>
        <v>100</v>
      </c>
      <c r="F501" s="318"/>
      <c r="G501" s="389"/>
      <c r="H501" s="370"/>
      <c r="I501" s="370"/>
      <c r="J501" s="370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thickBot="1" x14ac:dyDescent="0.3">
      <c r="A502" s="1142" t="s">
        <v>1949</v>
      </c>
      <c r="B502" s="1142"/>
      <c r="C502" s="1142"/>
      <c r="D502" s="823"/>
      <c r="E502" s="799">
        <f>IF(ISBLANK(ZDRAV1!B19),"-",ZDRAV1!B19)</f>
        <v>96.9</v>
      </c>
      <c r="F502" s="318"/>
      <c r="G502" s="389"/>
      <c r="H502" s="370"/>
      <c r="I502" s="370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13"/>
      <c r="B506" s="314"/>
      <c r="C506" s="315"/>
      <c r="D506" s="315"/>
      <c r="E506" s="314"/>
      <c r="F506" s="314"/>
      <c r="G506" s="314"/>
      <c r="H506" s="313"/>
      <c r="I506" s="314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33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343"/>
      <c r="B508" s="343"/>
      <c r="C508" s="343"/>
      <c r="D508" s="343"/>
      <c r="E508" s="317"/>
      <c r="F508" s="318"/>
      <c r="G508" s="343"/>
      <c r="H508" s="370"/>
      <c r="I508" s="370"/>
      <c r="J508" s="314"/>
      <c r="K508" s="370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24.9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" customFormat="1" ht="39.75" customHeight="1" x14ac:dyDescent="0.2">
      <c r="A524" s="147"/>
      <c r="B524" s="148"/>
      <c r="C524" s="148"/>
      <c r="D524" s="343"/>
      <c r="E524" s="376"/>
      <c r="F524" s="150"/>
      <c r="G524" s="148"/>
      <c r="J524" s="5"/>
      <c r="L524" s="9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12"/>
    </row>
    <row r="525" spans="1:26" s="24" customFormat="1" ht="43.5" customHeight="1" x14ac:dyDescent="0.4">
      <c r="A525" s="467" t="s">
        <v>1212</v>
      </c>
      <c r="B525" s="469"/>
      <c r="C525" s="470"/>
      <c r="D525" s="470"/>
      <c r="E525" s="469"/>
      <c r="F525" s="469"/>
      <c r="G525" s="469"/>
      <c r="H525" s="469"/>
      <c r="I525" s="469"/>
      <c r="J525" s="469"/>
      <c r="K525" s="469"/>
      <c r="L525" s="459"/>
      <c r="Z525" s="25"/>
    </row>
    <row r="526" spans="1:26" s="24" customFormat="1" ht="30" customHeight="1" x14ac:dyDescent="0.4">
      <c r="A526" s="339"/>
      <c r="B526" s="367"/>
      <c r="C526" s="368"/>
      <c r="D526" s="368"/>
      <c r="E526" s="367"/>
      <c r="F526" s="367"/>
      <c r="G526" s="367"/>
      <c r="H526" s="367"/>
      <c r="I526" s="367"/>
      <c r="J526" s="367"/>
      <c r="K526" s="367"/>
      <c r="Z526" s="25"/>
    </row>
    <row r="527" spans="1:26" ht="18" customHeight="1" thickBot="1" x14ac:dyDescent="0.25">
      <c r="A527" s="314"/>
      <c r="B527" s="314"/>
      <c r="C527" s="315"/>
      <c r="D527" s="315"/>
      <c r="E527" s="314"/>
      <c r="F527" s="314"/>
      <c r="G527" s="314"/>
      <c r="H527" s="314"/>
      <c r="I527" s="314"/>
      <c r="J527" s="314"/>
      <c r="K527" s="314"/>
    </row>
    <row r="528" spans="1:26" s="2" customFormat="1" ht="39.950000000000003" customHeight="1" x14ac:dyDescent="0.2">
      <c r="A528" s="1137" t="s">
        <v>1313</v>
      </c>
      <c r="B528" s="1137"/>
      <c r="C528" s="1137"/>
      <c r="D528" s="796"/>
      <c r="E528" s="548">
        <f>IF(ISBLANK('SOC1'!B4),"-",'SOC1'!B4)</f>
        <v>7050</v>
      </c>
      <c r="F528" s="792" t="str">
        <f>IF(LEN('SOC1'!C4)&gt;0,"(" &amp; 'SOC1'!C4 &amp; ")", "-")</f>
        <v>(2022)</v>
      </c>
      <c r="G528" s="158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39" t="s">
        <v>2538</v>
      </c>
      <c r="B529" s="1139"/>
      <c r="C529" s="1139"/>
      <c r="D529" s="781"/>
      <c r="E529" s="409">
        <f>IF(ISBLANK('SOC1'!B5),"-",'SOC1'!B5)</f>
        <v>10</v>
      </c>
      <c r="F529" s="346" t="str">
        <f>IF(LEN('SOC1'!C5)&gt;0,"(" &amp; 'SOC1'!C5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24.95" customHeight="1" x14ac:dyDescent="0.2">
      <c r="A530" s="1106" t="s">
        <v>1481</v>
      </c>
      <c r="B530" s="1106"/>
      <c r="C530" s="1106"/>
      <c r="D530" s="783"/>
      <c r="E530" s="317">
        <f>IF(ISBLANK('SOC1'!B8),"-",'SOC1'!B8)</f>
        <v>13</v>
      </c>
      <c r="F530" s="318" t="str">
        <f>IF(LEN('SOC1'!C8)&gt;0,"(" &amp; 'SOC1'!C8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x14ac:dyDescent="0.2">
      <c r="A531" s="1106" t="s">
        <v>946</v>
      </c>
      <c r="B531" s="1106"/>
      <c r="C531" s="1106"/>
      <c r="D531" s="783"/>
      <c r="E531" s="317">
        <f>IF(ISBLANK('SOC1'!B9),"-",'SOC1'!B9)</f>
        <v>542</v>
      </c>
      <c r="F531" s="318" t="str">
        <f>IF(LEN('SOC1'!C9)&gt;0,"(" &amp; 'SOC1'!C9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39.950000000000003" customHeight="1" thickBot="1" x14ac:dyDescent="0.25">
      <c r="A532" s="1142" t="s">
        <v>947</v>
      </c>
      <c r="B532" s="1142"/>
      <c r="C532" s="1142"/>
      <c r="D532" s="824"/>
      <c r="E532" s="463">
        <f>IF(ISBLANK('SOC1'!B10),"-",'SOC1'!B10)</f>
        <v>5370</v>
      </c>
      <c r="F532" s="794" t="str">
        <f>IF(LEN('SOC1'!C10)&gt;0,"(" &amp; 'SOC1'!C10 &amp; ")", "-")</f>
        <v>(2022)</v>
      </c>
      <c r="G532" s="157"/>
      <c r="J532" s="5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313"/>
      <c r="B541" s="314"/>
      <c r="C541" s="315"/>
      <c r="D541" s="315"/>
      <c r="E541" s="314"/>
      <c r="F541" s="314"/>
      <c r="G541" s="5"/>
      <c r="H541" s="5"/>
      <c r="I541" s="5"/>
      <c r="J541" s="6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520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8" t="s">
        <v>2860</v>
      </c>
      <c r="B545" s="1148"/>
      <c r="C545" s="1148"/>
      <c r="D545" s="825"/>
      <c r="E545" s="826">
        <f>IF(ISBLANK('SOC9'!E7),"-",'SOC9'!E7)</f>
        <v>16</v>
      </c>
      <c r="F545" s="827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7" t="s">
        <v>2861</v>
      </c>
      <c r="B546" s="1107"/>
      <c r="C546" s="1107"/>
      <c r="D546" s="782"/>
      <c r="E546" s="317">
        <f>IF(ISBLANK('SOC3'!B4),"-",'SOC3'!B4)</f>
        <v>15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2862</v>
      </c>
      <c r="B547" s="1113"/>
      <c r="C547" s="1113"/>
      <c r="D547" s="778"/>
      <c r="E547" s="409">
        <f>IF(ISBLANK('SOC3'!B5),"-",'SOC3'!B5)</f>
        <v>1.3</v>
      </c>
      <c r="F547" s="346" t="str">
        <f>IF(LEN('SOC3'!C5)&gt;0,"(" &amp; 'SOC3'!C5 &amp; ")", "-")</f>
        <v>(2023)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2" t="s">
        <v>2863</v>
      </c>
      <c r="B548" s="1152"/>
      <c r="C548" s="1152"/>
      <c r="D548" s="784"/>
      <c r="E548" s="406">
        <f>IF(ISBLANK('SOC3'!B6),"-",'SOC3'!B6)</f>
        <v>0.1</v>
      </c>
      <c r="F548" s="349" t="str">
        <f>IF(LEN('SOC3'!C6)&gt;0,"(" &amp; 'SOC3'!C6 &amp; ")", "-")</f>
        <v>(2023)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2864</v>
      </c>
      <c r="B549" s="1113"/>
      <c r="C549" s="1113"/>
      <c r="D549" s="778"/>
      <c r="E549" s="409">
        <f>IF(ISBLANK('SOC3'!B7),"-",'SOC3'!B7)</f>
        <v>1.2</v>
      </c>
      <c r="F549" s="346" t="str">
        <f>IF(LEN('SOC3'!C7)&gt;0,"(" &amp; 'SOC3'!C7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40.5" customHeight="1" x14ac:dyDescent="0.2">
      <c r="A550" s="1180" t="s">
        <v>2865</v>
      </c>
      <c r="B550" s="1180"/>
      <c r="C550" s="1180"/>
      <c r="D550" s="790"/>
      <c r="E550" s="414">
        <f>IF(ISBLANK('SOC3'!B8),"-",'SOC3'!B8)</f>
        <v>1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6" t="s">
        <v>2866</v>
      </c>
      <c r="B551" s="1106"/>
      <c r="C551" s="1106"/>
      <c r="D551" s="783"/>
      <c r="E551" s="317">
        <f>IF(ISBLANK('SOC3'!B9),"-",'SOC3'!B9)</f>
        <v>62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2" t="s">
        <v>2867</v>
      </c>
      <c r="B552" s="1142"/>
      <c r="C552" s="1142"/>
      <c r="D552" s="824"/>
      <c r="E552" s="799">
        <f>IF(ISBLANK('SOC3'!B10),"-",'SOC3'!B10)</f>
        <v>0.4</v>
      </c>
      <c r="F552" s="794" t="str">
        <f>IF(LEN('SOC3'!C10)&gt;0,"(" &amp; 'SOC3'!C10 &amp; ")", "-")</f>
        <v>(2023)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70"/>
      <c r="B553" s="1170"/>
      <c r="C553" s="117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523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7" t="s">
        <v>2877</v>
      </c>
      <c r="B564" s="1137"/>
      <c r="C564" s="1137"/>
      <c r="D564" s="822"/>
      <c r="E564" s="548">
        <f>IF(ISBLANK('SOC5'!B4),"-",'SOC5'!B4)</f>
        <v>103</v>
      </c>
      <c r="F564" s="792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9" t="s">
        <v>2878</v>
      </c>
      <c r="B565" s="1139"/>
      <c r="C565" s="1139"/>
      <c r="D565" s="781"/>
      <c r="E565" s="409">
        <f>IF(ISBLANK('SOC5'!B5),"-",'SOC5'!B5)</f>
        <v>0.1</v>
      </c>
      <c r="F565" s="346" t="str">
        <f>IF(LEN('SOC5'!C5)&gt;0,"(" &amp; 'SOC5'!C5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4" t="s">
        <v>2885</v>
      </c>
      <c r="B566" s="1134"/>
      <c r="C566" s="1134"/>
      <c r="D566" s="780"/>
      <c r="E566" s="348">
        <f>IF(ISBLANK('SOC5'!B6),"-",'SOC5'!B6)</f>
        <v>495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9" t="s">
        <v>2879</v>
      </c>
      <c r="B567" s="1139"/>
      <c r="C567" s="1139"/>
      <c r="D567" s="781"/>
      <c r="E567" s="409">
        <f>IF(ISBLANK('SOC5'!B7),"-",'SOC5'!B7)</f>
        <v>4.3</v>
      </c>
      <c r="F567" s="346" t="str">
        <f>IF(LEN('SOC5'!C7)&gt;0,"(" &amp; 'SOC5'!C7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4" t="s">
        <v>2880</v>
      </c>
      <c r="B568" s="1134"/>
      <c r="C568" s="1134"/>
      <c r="D568" s="780"/>
      <c r="E568" s="348">
        <f>IF(ISBLANK('SOC5'!B8),"-",'SOC5'!B8)</f>
        <v>148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9" t="s">
        <v>2881</v>
      </c>
      <c r="B569" s="1139"/>
      <c r="C569" s="1139"/>
      <c r="D569" s="781"/>
      <c r="E569" s="409">
        <f>IF(ISBLANK('SOC5'!B9),"-",'SOC5'!B9)</f>
        <v>1.3</v>
      </c>
      <c r="F569" s="346" t="str">
        <f>IF(LEN('SOC5'!C9)&gt;0,"(" &amp; 'SOC5'!C9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6" t="s">
        <v>2882</v>
      </c>
      <c r="B570" s="1106"/>
      <c r="C570" s="1106"/>
      <c r="D570" s="783"/>
      <c r="E570" s="317">
        <f>IF('SOC6'!E7&gt;0,'SOC6'!E7,"-")</f>
        <v>155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6" t="s">
        <v>2883</v>
      </c>
      <c r="B571" s="1106"/>
      <c r="C571" s="1106"/>
      <c r="D571" s="783"/>
      <c r="E571" s="317">
        <f>IF(ISBLANK('SOC5'!B11),"-",'SOC5'!B11)</f>
        <v>392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2" t="s">
        <v>2884</v>
      </c>
      <c r="B572" s="1142"/>
      <c r="C572" s="1142"/>
      <c r="D572" s="824"/>
      <c r="E572" s="799">
        <f>IF(ISBLANK('SOC5'!B12),"-",'SOC5'!B12)</f>
        <v>0.6</v>
      </c>
      <c r="F572" s="794" t="str">
        <f>IF(LEN('SOC5'!C12)&gt;0,"(" &amp; 'SOC5'!C12 &amp; ")", "-")</f>
        <v>(2023)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45"/>
      <c r="B589" s="5"/>
      <c r="C589" s="3"/>
      <c r="D589" s="3"/>
      <c r="E589" s="5"/>
      <c r="F589" s="5"/>
      <c r="G589" s="5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6"/>
      <c r="B593" s="5"/>
      <c r="C593" s="3"/>
      <c r="D593" s="3"/>
      <c r="E593" s="5"/>
      <c r="F593" s="5"/>
      <c r="G593" s="6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24.95" customHeight="1" x14ac:dyDescent="0.2">
      <c r="A594" s="45"/>
      <c r="B594" s="5"/>
      <c r="C594" s="3"/>
      <c r="D594" s="3"/>
      <c r="E594" s="5"/>
      <c r="F594" s="5"/>
      <c r="G594" s="5"/>
      <c r="H594" s="5"/>
      <c r="I594" s="5"/>
      <c r="J594" s="5"/>
      <c r="L594" s="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43.5" customHeight="1" x14ac:dyDescent="0.2">
      <c r="A595" s="145" t="s">
        <v>524</v>
      </c>
      <c r="B595" s="145"/>
      <c r="C595" s="145"/>
      <c r="D595" s="145"/>
      <c r="E595" s="145"/>
      <c r="F595" s="145"/>
      <c r="G595" s="145"/>
      <c r="H595" s="145"/>
      <c r="I595" s="145"/>
      <c r="J595" s="145"/>
      <c r="K595" s="145"/>
      <c r="L595" s="45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30" customHeight="1" x14ac:dyDescent="0.2">
      <c r="A596" s="377"/>
      <c r="B596" s="377"/>
      <c r="C596" s="377"/>
      <c r="D596" s="377"/>
      <c r="E596" s="377"/>
      <c r="F596" s="377"/>
      <c r="G596" s="377"/>
      <c r="H596" s="377"/>
      <c r="I596" s="377"/>
      <c r="J596" s="377"/>
      <c r="K596" s="377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18" customHeight="1" thickBot="1" x14ac:dyDescent="0.25">
      <c r="A597" s="313"/>
      <c r="B597" s="314"/>
      <c r="C597" s="315"/>
      <c r="D597" s="315"/>
      <c r="E597" s="314"/>
      <c r="F597" s="314"/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41" t="s">
        <v>2890</v>
      </c>
      <c r="B598" s="1141"/>
      <c r="C598" s="1141"/>
      <c r="D598" s="828"/>
      <c r="E598" s="548">
        <f>IF(ISBLANK('SOC7'!B5),"-",'SOC7'!B5)</f>
        <v>30</v>
      </c>
      <c r="F598" s="792" t="str">
        <f>IF(LEN('SOC7'!C5)&gt;0,"(" &amp; 'SOC7'!C5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2891</v>
      </c>
      <c r="B599" s="1113"/>
      <c r="C599" s="1113"/>
      <c r="D599" s="778"/>
      <c r="E599" s="345">
        <f>IF(ISBLANK('SOC7'!B6),"-",'SOC7'!B6)</f>
        <v>152</v>
      </c>
      <c r="F599" s="346" t="str">
        <f>IF(LEN('SOC7'!C6)&gt;0,"(" &amp; 'SOC7'!C6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1107" t="s">
        <v>2892</v>
      </c>
      <c r="B600" s="1107"/>
      <c r="C600" s="1107"/>
      <c r="D600" s="782"/>
      <c r="E600" s="317">
        <f>IF(ISBLANK('SOC7'!B9),"-",'SOC7'!B9)</f>
        <v>0</v>
      </c>
      <c r="F600" s="318" t="str">
        <f>IF(LEN('SOC7'!C9)&gt;0,"(" &amp; 'SOC7'!C9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thickBot="1" x14ac:dyDescent="0.25">
      <c r="A601" s="1171" t="s">
        <v>2893</v>
      </c>
      <c r="B601" s="1171"/>
      <c r="C601" s="1171"/>
      <c r="D601" s="829"/>
      <c r="E601" s="463">
        <f>IF(ISBLANK('SOC7'!B10),"-",'SOC7'!B10)</f>
        <v>0</v>
      </c>
      <c r="F601" s="794" t="str">
        <f>IF(LEN('SOC7'!C10)&gt;0,"(" &amp; 'SOC7'!C10 &amp; ")", "-")</f>
        <v>(2022)</v>
      </c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1102"/>
      <c r="B604" s="1102"/>
      <c r="C604" s="1102"/>
      <c r="D604" s="1102"/>
      <c r="E604" s="1103"/>
      <c r="F604" s="318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316"/>
      <c r="B605" s="316"/>
      <c r="C605" s="316"/>
      <c r="D605" s="316"/>
      <c r="E605" s="317"/>
      <c r="F605" s="318"/>
      <c r="G605" s="314"/>
      <c r="H605" s="314"/>
      <c r="I605" s="314"/>
      <c r="J605" s="314"/>
      <c r="K605" s="370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313"/>
      <c r="B606" s="314"/>
      <c r="C606" s="315"/>
      <c r="D606" s="315"/>
      <c r="E606" s="314"/>
      <c r="F606" s="314"/>
      <c r="G606" s="314"/>
      <c r="H606" s="314"/>
      <c r="I606" s="314"/>
      <c r="J606" s="314"/>
      <c r="K606" s="370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5"/>
      <c r="H607" s="5"/>
      <c r="I607" s="5"/>
      <c r="J607" s="5"/>
      <c r="L607" s="33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24.95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24.95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43.5" customHeight="1" x14ac:dyDescent="0.2">
      <c r="A625" s="475" t="s">
        <v>977</v>
      </c>
      <c r="B625" s="475"/>
      <c r="C625" s="475"/>
      <c r="D625" s="475"/>
      <c r="E625" s="475"/>
      <c r="F625" s="475"/>
      <c r="G625" s="475"/>
      <c r="H625" s="475"/>
      <c r="I625" s="475"/>
      <c r="J625" s="475"/>
      <c r="K625" s="475"/>
      <c r="L625" s="45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45"/>
      <c r="B626" s="5"/>
      <c r="C626" s="3"/>
      <c r="D626" s="3"/>
      <c r="E626" s="5"/>
      <c r="F626" s="5"/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0.75" customHeight="1" thickBot="1" x14ac:dyDescent="0.4">
      <c r="A627" s="844" t="s">
        <v>1495</v>
      </c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39.950000000000003" customHeight="1" x14ac:dyDescent="0.2">
      <c r="A628" s="1137" t="s">
        <v>939</v>
      </c>
      <c r="B628" s="1137"/>
      <c r="C628" s="1137"/>
      <c r="D628" s="822"/>
      <c r="E628" s="798">
        <f>IF(ISBLANK(IZBORI!B4),"-",IZBORI!B4)</f>
        <v>64.8</v>
      </c>
      <c r="F628" s="792" t="str">
        <f>IF(LEN(IZBORI!C4)&gt;0,"(" &amp; IZBORI!C4 &amp; ")", "-")</f>
        <v>(2020)</v>
      </c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39.950000000000003" customHeight="1" thickBot="1" x14ac:dyDescent="0.25">
      <c r="A629" s="1142" t="s">
        <v>1478</v>
      </c>
      <c r="B629" s="1142"/>
      <c r="C629" s="1142"/>
      <c r="D629" s="824"/>
      <c r="E629" s="799">
        <f>IF(ISBLANK(IZBORI!B5),"-",IZBORI!B5)</f>
        <v>26.7</v>
      </c>
      <c r="F629" s="794" t="str">
        <f>IF(LEN(IZBORI!C5)&gt;0,"(" &amp; IZBORI!C5 &amp; ")", "-")</f>
        <v>(2020)</v>
      </c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24.95" customHeight="1" x14ac:dyDescent="0.2">
      <c r="A632" s="45"/>
      <c r="B632" s="5"/>
      <c r="C632" s="3"/>
      <c r="D632" s="3"/>
      <c r="E632" s="5"/>
      <c r="F632" s="5"/>
      <c r="G632" s="6"/>
      <c r="H632" s="5"/>
      <c r="I632" s="5"/>
      <c r="J632" s="5"/>
      <c r="L632" s="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24.95" customHeight="1" x14ac:dyDescent="0.2">
      <c r="A633" s="45"/>
      <c r="B633" s="5"/>
      <c r="C633" s="3"/>
      <c r="D633" s="3"/>
      <c r="E633" s="5"/>
      <c r="F633" s="5"/>
      <c r="G633" s="6"/>
      <c r="H633" s="5"/>
      <c r="I633" s="5"/>
      <c r="J633" s="5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24.95" customHeight="1" x14ac:dyDescent="0.2">
      <c r="A634" s="45"/>
      <c r="B634" s="5"/>
      <c r="C634" s="3"/>
      <c r="D634" s="3"/>
      <c r="E634" s="5"/>
      <c r="F634" s="5"/>
      <c r="G634" s="6"/>
      <c r="H634" s="5"/>
      <c r="I634" s="5"/>
      <c r="J634" s="5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88.5" customHeight="1" x14ac:dyDescent="0.6">
      <c r="A635" s="474" t="s">
        <v>978</v>
      </c>
      <c r="B635" s="475"/>
      <c r="C635" s="475"/>
      <c r="D635" s="475"/>
      <c r="E635" s="475"/>
      <c r="F635" s="475"/>
      <c r="G635" s="475"/>
      <c r="H635" s="475"/>
      <c r="I635" s="475"/>
      <c r="J635" s="475"/>
      <c r="K635" s="475"/>
      <c r="L635" s="45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39.950000000000003" customHeight="1" x14ac:dyDescent="0.2">
      <c r="A636" s="385"/>
      <c r="B636" s="377"/>
      <c r="C636" s="377"/>
      <c r="D636" s="377"/>
      <c r="E636" s="377"/>
      <c r="F636" s="377"/>
      <c r="G636" s="377"/>
      <c r="H636" s="377"/>
      <c r="I636" s="377"/>
      <c r="J636" s="377"/>
      <c r="K636" s="377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0.75" customHeight="1" thickBot="1" x14ac:dyDescent="0.4">
      <c r="A637" s="844" t="s">
        <v>1495</v>
      </c>
      <c r="B637" s="314"/>
      <c r="C637" s="315"/>
      <c r="D637" s="315"/>
      <c r="E637" s="314"/>
      <c r="F637" s="314"/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39.950000000000003" customHeight="1" x14ac:dyDescent="0.2">
      <c r="A638" s="1137" t="s">
        <v>1314</v>
      </c>
      <c r="B638" s="1137"/>
      <c r="C638" s="1137"/>
      <c r="D638" s="822"/>
      <c r="E638" s="548">
        <f>IF(ISBLANK(PRAV1!B4),"-",PRAV1!B4)</f>
        <v>25</v>
      </c>
      <c r="F638" s="792" t="str">
        <f>IF(LEN(PRAV1!C4)&gt;0,"(" &amp; PRAV1!C4 &amp; ")", "-")</f>
        <v>(2023)</v>
      </c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1106" t="s">
        <v>1315</v>
      </c>
      <c r="B639" s="1106"/>
      <c r="C639" s="1106"/>
      <c r="D639" s="783"/>
      <c r="E639" s="317">
        <f>IF(ISBLANK(PRAV1!B5),"-",PRAV1!B5)</f>
        <v>156</v>
      </c>
      <c r="F639" s="318" t="str">
        <f>IF(LEN(PRAV1!C5)&gt;0,"(" &amp; PRAV1!C5 &amp; ")", "-")</f>
        <v>(2023)</v>
      </c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39.950000000000003" customHeight="1" thickBot="1" x14ac:dyDescent="0.25">
      <c r="A640" s="1142" t="s">
        <v>1316</v>
      </c>
      <c r="B640" s="1142"/>
      <c r="C640" s="1142"/>
      <c r="D640" s="824"/>
      <c r="E640" s="463">
        <f>IF(ISBLANK(PRAV1!B6),"-",PRAV1!B6)</f>
        <v>16</v>
      </c>
      <c r="F640" s="794" t="str">
        <f>IF(LEN(PRAV1!C6)&gt;0,"(" &amp; PRAV1!C6 &amp; ")", "-")</f>
        <v>(2023)</v>
      </c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2"/>
      <c r="B641" s="245"/>
      <c r="C641" s="246"/>
      <c r="D641" s="246"/>
      <c r="E641" s="245"/>
      <c r="F641" s="245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2"/>
      <c r="B642" s="245"/>
      <c r="C642" s="246"/>
      <c r="D642" s="246"/>
      <c r="E642" s="245"/>
      <c r="F642" s="245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14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" customFormat="1" ht="24.95" customHeight="1" x14ac:dyDescent="0.2">
      <c r="A646" s="313"/>
      <c r="B646" s="314"/>
      <c r="C646" s="315"/>
      <c r="D646" s="315"/>
      <c r="E646" s="314"/>
      <c r="F646" s="314"/>
      <c r="G646" s="314"/>
      <c r="H646" s="314"/>
      <c r="I646" s="314"/>
      <c r="J646" s="314"/>
      <c r="K646" s="370"/>
      <c r="L646" s="9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12"/>
    </row>
    <row r="647" spans="1:26" s="2" customFormat="1" ht="24.95" customHeight="1" x14ac:dyDescent="0.2">
      <c r="A647" s="313"/>
      <c r="B647" s="314"/>
      <c r="C647" s="315"/>
      <c r="D647" s="315"/>
      <c r="E647" s="314"/>
      <c r="F647" s="314"/>
      <c r="G647" s="314"/>
      <c r="H647" s="314"/>
      <c r="I647" s="314"/>
      <c r="J647" s="314"/>
      <c r="K647" s="370"/>
      <c r="L647" s="9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12"/>
    </row>
    <row r="648" spans="1:26" s="2" customFormat="1" ht="24.95" customHeight="1" x14ac:dyDescent="0.2">
      <c r="A648" s="313"/>
      <c r="B648" s="314"/>
      <c r="C648" s="315"/>
      <c r="D648" s="315"/>
      <c r="E648" s="314"/>
      <c r="F648" s="314"/>
      <c r="G648" s="396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4" customFormat="1" ht="43.5" customHeight="1" x14ac:dyDescent="0.4">
      <c r="A649" s="467" t="s">
        <v>979</v>
      </c>
      <c r="B649" s="469"/>
      <c r="C649" s="470"/>
      <c r="D649" s="470"/>
      <c r="E649" s="469"/>
      <c r="F649" s="469"/>
      <c r="G649" s="469"/>
      <c r="H649" s="469"/>
      <c r="I649" s="469"/>
      <c r="J649" s="469"/>
      <c r="K649" s="469"/>
      <c r="L649" s="314"/>
      <c r="Z649" s="25"/>
    </row>
    <row r="650" spans="1:26" s="24" customFormat="1" ht="39.950000000000003" customHeight="1" x14ac:dyDescent="0.4">
      <c r="A650" s="339"/>
      <c r="B650" s="367"/>
      <c r="C650" s="368"/>
      <c r="D650" s="368"/>
      <c r="E650" s="367"/>
      <c r="F650" s="367"/>
      <c r="G650" s="367"/>
      <c r="H650" s="367"/>
      <c r="I650" s="367"/>
      <c r="J650" s="367"/>
      <c r="K650" s="367"/>
      <c r="Z650" s="25"/>
    </row>
    <row r="651" spans="1:26" s="2" customFormat="1" ht="30.75" customHeight="1" thickBot="1" x14ac:dyDescent="0.4">
      <c r="A651" s="844" t="s">
        <v>1495</v>
      </c>
      <c r="B651" s="314"/>
      <c r="C651" s="315"/>
      <c r="D651" s="315"/>
      <c r="E651" s="314"/>
      <c r="F651" s="314"/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1141" t="s">
        <v>1425</v>
      </c>
      <c r="B652" s="1141"/>
      <c r="C652" s="1141"/>
      <c r="D652" s="828"/>
      <c r="E652" s="548">
        <f>IF(ISBLANK(SAOBINFR1!B4),"-",SAOBINFR1!B4)</f>
        <v>395.42</v>
      </c>
      <c r="F652" s="792" t="str">
        <f>IF(LEN(SAOBINFR1!C4)&gt;0,"(" &amp; SAOBINFR1!C4 &amp; ")", "-")</f>
        <v>(2022)</v>
      </c>
      <c r="G652" s="5"/>
      <c r="H652" s="5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1106" t="s">
        <v>1958</v>
      </c>
      <c r="B653" s="1106"/>
      <c r="C653" s="1106"/>
      <c r="D653" s="783"/>
      <c r="E653" s="317">
        <f>IF(ISBLANK(SAOBINFR1!B11),"-",SAOBINFR1!B11)</f>
        <v>1.5</v>
      </c>
      <c r="F653" s="318" t="str">
        <f>IF(LEN(SAOBINFR1!C11)&gt;0,"(" &amp; SAOBINFR1!C11 &amp; ")", "-")</f>
        <v>(2022)</v>
      </c>
      <c r="G653" s="5"/>
      <c r="H653" s="5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thickBot="1" x14ac:dyDescent="0.25">
      <c r="A654" s="1142" t="s">
        <v>1426</v>
      </c>
      <c r="B654" s="1142"/>
      <c r="C654" s="1142"/>
      <c r="D654" s="824"/>
      <c r="E654" s="463">
        <f>IF(ISBLANK(SAOBINFR1!B12),"-",SAOBINFR1!B12)</f>
        <v>38</v>
      </c>
      <c r="F654" s="794" t="str">
        <f>IF(LEN(SAOBINFR1!C12)&gt;0,"(" &amp; SAOBINFR1!C12 &amp; ")", "-")</f>
        <v>(2022)</v>
      </c>
      <c r="G654" s="5"/>
      <c r="H654" s="5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5"/>
      <c r="H657" s="6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5"/>
      <c r="H658" s="6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313"/>
      <c r="B659" s="314"/>
      <c r="C659" s="315"/>
      <c r="D659" s="315"/>
      <c r="E659" s="314"/>
      <c r="F659" s="314"/>
      <c r="G659" s="5"/>
      <c r="H659" s="6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5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24.95" customHeight="1" x14ac:dyDescent="0.2">
      <c r="A673" s="45"/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24.95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x14ac:dyDescent="0.2">
      <c r="A675" s="45"/>
      <c r="B675" s="5"/>
      <c r="C675" s="3"/>
      <c r="D675" s="3"/>
      <c r="E675" s="5"/>
      <c r="F675" s="5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4" customFormat="1" ht="43.5" customHeight="1" x14ac:dyDescent="0.4">
      <c r="A676" s="995" t="s">
        <v>1965</v>
      </c>
      <c r="B676" s="469"/>
      <c r="C676" s="470"/>
      <c r="D676" s="470"/>
      <c r="E676" s="469"/>
      <c r="F676" s="469"/>
      <c r="G676" s="469"/>
      <c r="H676" s="469"/>
      <c r="I676" s="469"/>
      <c r="J676" s="469"/>
      <c r="K676" s="469"/>
      <c r="L676" s="314"/>
      <c r="Z676" s="25"/>
    </row>
    <row r="677" spans="1:26" s="2" customFormat="1" ht="39.950000000000003" customHeight="1" x14ac:dyDescent="0.2">
      <c r="A677" s="45"/>
      <c r="B677" s="5"/>
      <c r="C677" s="3"/>
      <c r="D677" s="3"/>
      <c r="E677" s="5"/>
      <c r="F677" s="5"/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thickBot="1" x14ac:dyDescent="0.4">
      <c r="A678" s="844" t="s">
        <v>1495</v>
      </c>
      <c r="B678" s="314"/>
      <c r="C678" s="315"/>
      <c r="D678" s="315"/>
      <c r="E678" s="314"/>
      <c r="F678" s="314"/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2" t="s">
        <v>1959</v>
      </c>
      <c r="B679" s="1122"/>
      <c r="C679" s="1122"/>
      <c r="D679" s="979"/>
      <c r="E679" s="980">
        <f>IF(ISBLANK(SAOBINFR1!B5),"-",SAOBINFR1!B5)</f>
        <v>439</v>
      </c>
      <c r="F679" s="981" t="str">
        <f>IF(LEN(SAOBINFR1!C5)&gt;0,"(" &amp; SAOBINFR1!C5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3" t="s">
        <v>1960</v>
      </c>
      <c r="B680" s="1123"/>
      <c r="C680" s="1123"/>
      <c r="D680" s="982"/>
      <c r="E680" s="983">
        <f>IF(ISBLANK(SAOBINFR1!B6),"-",SAOBINFR1!B6)</f>
        <v>26224</v>
      </c>
      <c r="F680" s="984" t="str">
        <f>IF(LEN(SAOBINFR1!C6)&gt;0,"(" &amp; SAOBINFR1!C6 &amp; ")", "-")</f>
        <v>(2022)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x14ac:dyDescent="0.2">
      <c r="A681" s="1124" t="s">
        <v>1961</v>
      </c>
      <c r="B681" s="1124"/>
      <c r="C681" s="1124"/>
      <c r="D681" s="985"/>
      <c r="E681" s="986">
        <f>IF(ISBLANK(SAOBINFR1!B7),"-",SAOBINFR1!B7)</f>
        <v>132</v>
      </c>
      <c r="F681" s="987" t="str">
        <f>IF(LEN(SAOBINFR1!C7)&gt;0,"(" &amp; SAOBINFR1!C7 &amp; ")", "-")</f>
        <v>(2022)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1125" t="s">
        <v>1962</v>
      </c>
      <c r="B682" s="1125"/>
      <c r="C682" s="1125"/>
      <c r="D682" s="988"/>
      <c r="E682" s="989">
        <f>IF(ISBLANK(SAOBINFR1!B8),"-",SAOBINFR1!B8)</f>
        <v>23439</v>
      </c>
      <c r="F682" s="990" t="str">
        <f>IF(LEN(SAOBINFR1!C8)&gt;0,"(" &amp; SAOBINFR1!C8 &amp; ")", "-")</f>
        <v>(2022)</v>
      </c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1126" t="s">
        <v>1963</v>
      </c>
      <c r="B683" s="1126"/>
      <c r="C683" s="1126"/>
      <c r="D683" s="991"/>
      <c r="E683" s="983">
        <f>IF(ISBLANK(SAOBINFR1!B9),"-",SAOBINFR1!B9)</f>
        <v>25780.44</v>
      </c>
      <c r="F683" s="984" t="str">
        <f>IF(LEN(SAOBINFR1!C9)&gt;0,"(" &amp; SAOBINFR1!C9 &amp; ")", "-")</f>
        <v>(2020)</v>
      </c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thickBot="1" x14ac:dyDescent="0.25">
      <c r="A684" s="1127" t="s">
        <v>1964</v>
      </c>
      <c r="B684" s="1127"/>
      <c r="C684" s="1127"/>
      <c r="D684" s="992"/>
      <c r="E684" s="993">
        <f>IF(ISBLANK(SAOBINFR1!B10),"-",SAOBINFR1!B10)</f>
        <v>39</v>
      </c>
      <c r="F684" s="994" t="str">
        <f>IF(LEN(SAOBINFR1!C10)&gt;0,"(" &amp; SAOBINFR1!C10 &amp; ")", "-")</f>
        <v>(2020)</v>
      </c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" customFormat="1" ht="24.95" customHeight="1" x14ac:dyDescent="0.2">
      <c r="A691" s="45"/>
      <c r="B691" s="5"/>
      <c r="C691" s="3"/>
      <c r="D691" s="3"/>
      <c r="E691" s="5"/>
      <c r="F691" s="5"/>
      <c r="G691" s="5"/>
      <c r="H691" s="6"/>
      <c r="I691" s="5"/>
      <c r="J691" s="5"/>
      <c r="L691" s="9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12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24.95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4" customFormat="1" ht="43.5" customHeight="1" x14ac:dyDescent="0.6">
      <c r="A694" s="468" t="s">
        <v>1207</v>
      </c>
      <c r="B694" s="469"/>
      <c r="C694" s="470"/>
      <c r="D694" s="470"/>
      <c r="E694" s="469"/>
      <c r="F694" s="469"/>
      <c r="G694" s="469"/>
      <c r="H694" s="469"/>
      <c r="I694" s="469"/>
      <c r="J694" s="469"/>
      <c r="K694" s="469"/>
      <c r="L694" s="314"/>
      <c r="Z694" s="25"/>
    </row>
    <row r="695" spans="1:26" s="2" customFormat="1" ht="24.95" customHeight="1" x14ac:dyDescent="0.2">
      <c r="A695" s="45"/>
      <c r="B695" s="5"/>
      <c r="C695" s="3"/>
      <c r="D695" s="3"/>
      <c r="E695" s="5"/>
      <c r="F695" s="5"/>
      <c r="G695" s="5"/>
      <c r="H695" s="6"/>
      <c r="I695" s="5"/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18" customHeight="1" x14ac:dyDescent="0.2">
      <c r="A696" s="45"/>
      <c r="B696" s="5"/>
      <c r="C696" s="3"/>
      <c r="D696" s="3"/>
      <c r="E696" s="5"/>
      <c r="F696" s="5"/>
      <c r="G696" s="5"/>
      <c r="H696" s="6"/>
      <c r="I696" s="5"/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35">
      <c r="A697" s="545" t="s">
        <v>1200</v>
      </c>
      <c r="B697" s="314"/>
      <c r="C697" s="315"/>
      <c r="D697" s="3"/>
      <c r="E697" s="5"/>
      <c r="F697" s="5"/>
      <c r="G697" s="555" t="s">
        <v>1317</v>
      </c>
      <c r="I697" s="5"/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1153" t="s">
        <v>1201</v>
      </c>
      <c r="B698" s="1153"/>
      <c r="C698" s="832">
        <f>IF(ISBLANK(INDEKSI1!B6),"-",INDEKSI1!B6)</f>
        <v>16.075810000000001</v>
      </c>
      <c r="D698" s="3"/>
      <c r="E698" s="5"/>
      <c r="F698" s="5"/>
      <c r="G698" s="5"/>
      <c r="H698" s="553" t="s">
        <v>1204</v>
      </c>
      <c r="I698" s="554" t="s">
        <v>1205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1167" t="s">
        <v>1202</v>
      </c>
      <c r="B699" s="1167"/>
      <c r="C699" s="543">
        <f>IF(ISBLANK(INDEKSI1!B7),"-",INDEKSI1!B7)</f>
        <v>19</v>
      </c>
      <c r="D699" s="3"/>
      <c r="E699" s="5"/>
      <c r="F699" s="5"/>
      <c r="G699" s="835">
        <v>2012</v>
      </c>
      <c r="H699" s="833">
        <f>IF(ISBLANK(INDEKSI2!B5),"-",INDEKSI2!B5)</f>
        <v>40.49</v>
      </c>
      <c r="I699" s="833">
        <f>IF(ISBLANK(INDEKSI2!C5),"-",INDEKSI2!C5)</f>
        <v>6</v>
      </c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thickBot="1" x14ac:dyDescent="0.25">
      <c r="A700" s="1108" t="s">
        <v>1203</v>
      </c>
      <c r="B700" s="1108"/>
      <c r="C700" s="804">
        <f>IF(ISBLANK(INDEKSI1!B8),"-",INDEKSI1!B8)</f>
        <v>52.53</v>
      </c>
      <c r="D700" s="3"/>
      <c r="E700" s="5"/>
      <c r="F700" s="5"/>
      <c r="G700" s="836">
        <v>2013</v>
      </c>
      <c r="H700" s="559">
        <f>IF(ISBLANK(INDEKSI2!B6),"-",INDEKSI2!B6)</f>
        <v>39.5</v>
      </c>
      <c r="I700" s="559">
        <f>IF(ISBLANK(INDEKSI2!C6),"-",INDEKSI2!C6)</f>
        <v>7</v>
      </c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thickBot="1" x14ac:dyDescent="0.25">
      <c r="A701" s="45"/>
      <c r="B701" s="5"/>
      <c r="C701" s="3"/>
      <c r="D701" s="3"/>
      <c r="E701" s="5"/>
      <c r="F701" s="5"/>
      <c r="G701" s="837">
        <v>2014</v>
      </c>
      <c r="H701" s="834">
        <f>IF(ISBLANK(INDEKSI2!B7),"-",INDEKSI2!B7)</f>
        <v>40.94</v>
      </c>
      <c r="I701" s="834">
        <f>IF(ISBLANK(INDEKSI2!C7),"-",INDEKSI2!C7)</f>
        <v>6</v>
      </c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52"/>
      <c r="H702" s="559"/>
      <c r="I702" s="559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24.95" customHeight="1" x14ac:dyDescent="0.2">
      <c r="A705" s="45"/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24.95" customHeight="1" x14ac:dyDescent="0.2">
      <c r="A706" s="45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24.95" customHeight="1" x14ac:dyDescent="0.2">
      <c r="A707" s="45"/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43.5" customHeight="1" x14ac:dyDescent="0.6">
      <c r="A708" s="468" t="s">
        <v>1659</v>
      </c>
      <c r="B708" s="5"/>
      <c r="C708" s="3"/>
      <c r="D708" s="3"/>
      <c r="E708" s="5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39.950000000000003" customHeight="1" x14ac:dyDescent="0.6">
      <c r="A709" s="468"/>
      <c r="B709" s="5"/>
      <c r="C709" s="3"/>
      <c r="D709" s="3"/>
      <c r="E709" s="5"/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30.75" customHeight="1" thickBot="1" x14ac:dyDescent="0.4">
      <c r="A710" s="969" t="s">
        <v>1495</v>
      </c>
      <c r="B710" s="5"/>
      <c r="C710" s="3"/>
      <c r="D710" s="3"/>
      <c r="E710" s="5"/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1660</v>
      </c>
      <c r="B711" s="1104"/>
      <c r="C711" s="947"/>
      <c r="D711" s="816"/>
      <c r="E711" s="792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1552</v>
      </c>
      <c r="B712" s="245"/>
      <c r="C712" s="950">
        <f>IF(ISBLANK(TURIZAM1!B6),"-",TURIZAM1!B6)</f>
        <v>23558</v>
      </c>
      <c r="D712" s="151"/>
      <c r="E712" s="318" t="str">
        <f>IF(LEN(TURIZAM1!B6)&gt;0,"(" &amp; TURIZAM1!C6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1553</v>
      </c>
      <c r="B713" s="405"/>
      <c r="C713" s="950">
        <f>IF(ISBLANK(TURIZAM1!B7),"-",TURIZAM1!B7)</f>
        <v>15100</v>
      </c>
      <c r="D713" s="401"/>
      <c r="E713" s="318" t="str">
        <f>IF(LEN(TURIZAM1!B7)&gt;0,"(" &amp; TURIZAM1!C7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1105" t="s">
        <v>1661</v>
      </c>
      <c r="B714" s="1105"/>
      <c r="C714" s="949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1552</v>
      </c>
      <c r="B715" s="245"/>
      <c r="C715" s="950">
        <f>IF(ISBLANK(TURIZAM1!B10),"-",TURIZAM1!B10)</f>
        <v>56380</v>
      </c>
      <c r="D715" s="151"/>
      <c r="E715" s="318" t="str">
        <f>IF(LEN(TURIZAM1!B10)&gt;0,"(" &amp; TURIZAM1!C10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x14ac:dyDescent="0.2">
      <c r="A716" s="404" t="s">
        <v>1553</v>
      </c>
      <c r="B716" s="405"/>
      <c r="C716" s="948">
        <f>IF(ISBLANK(TURIZAM1!B11),"-",TURIZAM1!B11)</f>
        <v>24115</v>
      </c>
      <c r="D716" s="401"/>
      <c r="E716" s="346" t="str">
        <f>IF(LEN(TURIZAM1!B11)&gt;0,"(" &amp; TURIZAM1!C11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955" t="s">
        <v>1662</v>
      </c>
      <c r="B717" s="951"/>
      <c r="C717" s="406"/>
      <c r="D717" s="402"/>
      <c r="E717" s="349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03" t="s">
        <v>1552</v>
      </c>
      <c r="B718" s="952"/>
      <c r="C718" s="407">
        <f>IF(ISBLANK(TURIZAM1!B13),"-",TURIZAM1!B13)</f>
        <v>2.4</v>
      </c>
      <c r="D718" s="151"/>
      <c r="E718" s="318" t="str">
        <f>IF(LEN(TURIZAM1!B13)&gt;0,"(" &amp; TURIZAM1!C13 &amp; ")", "-")</f>
        <v>(2022)</v>
      </c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thickBot="1" x14ac:dyDescent="0.25">
      <c r="A719" s="953" t="s">
        <v>1553</v>
      </c>
      <c r="B719" s="954"/>
      <c r="C719" s="799">
        <f>IF(ISBLANK(TURIZAM1!B14),"-",TURIZAM1!B14)</f>
        <v>1.6</v>
      </c>
      <c r="D719" s="817"/>
      <c r="E719" s="794" t="str">
        <f>IF(LEN(TURIZAM1!B14)&gt;0,"(" &amp; TURIZAM1!C14 &amp; ")", "-")</f>
        <v>(2022)</v>
      </c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3"/>
      <c r="D741" s="3"/>
      <c r="E741" s="5"/>
      <c r="F741" s="5"/>
      <c r="G741" s="5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5"/>
      <c r="C742" s="3"/>
      <c r="D742" s="3"/>
      <c r="E742" s="5"/>
      <c r="F742" s="5"/>
      <c r="G742" s="5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s="2" customFormat="1" ht="24.95" customHeight="1" x14ac:dyDescent="0.2">
      <c r="A744" s="45"/>
      <c r="B744" s="5"/>
      <c r="C744" s="580"/>
      <c r="D744" s="580"/>
      <c r="E744" s="580"/>
      <c r="F744" s="580"/>
      <c r="G744" s="580"/>
      <c r="H744" s="6"/>
      <c r="I744" s="5"/>
      <c r="J744" s="5"/>
      <c r="L744" s="9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12"/>
    </row>
    <row r="745" spans="1:26" s="2" customFormat="1" ht="24.95" customHeight="1" x14ac:dyDescent="0.2">
      <c r="A745" s="45"/>
      <c r="B745" s="1179" t="s">
        <v>1266</v>
      </c>
      <c r="C745" s="1179"/>
      <c r="D745" s="1179"/>
      <c r="E745" s="1179"/>
      <c r="F745" s="1179"/>
      <c r="G745" s="1179"/>
      <c r="H745" s="6"/>
      <c r="I745" s="5"/>
      <c r="J745" s="5"/>
      <c r="L745" s="9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12"/>
    </row>
    <row r="746" spans="1:26" s="2" customFormat="1" ht="24.95" customHeight="1" x14ac:dyDescent="0.2">
      <c r="A746" s="45"/>
      <c r="B746" s="5"/>
      <c r="C746" s="3"/>
      <c r="D746" s="3"/>
      <c r="E746" s="5"/>
      <c r="F746" s="5"/>
      <c r="G746" s="5"/>
      <c r="H746" s="6"/>
      <c r="I746" s="5"/>
      <c r="J746" s="5"/>
      <c r="L746" s="9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12"/>
    </row>
    <row r="747" spans="1:26" ht="24.95" customHeight="1" x14ac:dyDescent="0.3">
      <c r="B747" s="579" t="s">
        <v>1267</v>
      </c>
    </row>
    <row r="748" spans="1:26" ht="24.95" customHeight="1" x14ac:dyDescent="0.3">
      <c r="B748" s="576" t="s">
        <v>1268</v>
      </c>
    </row>
    <row r="749" spans="1:26" ht="21.95" customHeight="1" x14ac:dyDescent="0.2"/>
    <row r="750" spans="1:26" ht="21.95" customHeight="1" x14ac:dyDescent="0.2"/>
    <row r="751" spans="1:26" ht="24.95" customHeight="1" x14ac:dyDescent="0.3">
      <c r="B751" s="556" t="s">
        <v>1319</v>
      </c>
      <c r="C751" s="314"/>
      <c r="D751" s="314"/>
      <c r="E751" s="314"/>
      <c r="F751" s="314"/>
    </row>
    <row r="752" spans="1:26" ht="24.95" customHeight="1" x14ac:dyDescent="0.3">
      <c r="B752" s="576" t="s">
        <v>1261</v>
      </c>
      <c r="C752" s="314"/>
      <c r="D752" s="314"/>
      <c r="E752" s="314"/>
      <c r="F752" s="314"/>
    </row>
    <row r="753" spans="1:26" ht="21.95" customHeight="1" x14ac:dyDescent="0.2">
      <c r="B753" s="315"/>
      <c r="C753" s="314"/>
      <c r="D753" s="314"/>
      <c r="E753" s="314"/>
      <c r="F753" s="314"/>
    </row>
    <row r="754" spans="1:26" ht="21.95" customHeight="1" x14ac:dyDescent="0.2">
      <c r="B754" s="315"/>
      <c r="C754" s="314"/>
      <c r="D754" s="314"/>
      <c r="E754" s="314"/>
      <c r="F754" s="314"/>
    </row>
    <row r="755" spans="1:26" ht="24.95" customHeight="1" x14ac:dyDescent="0.3">
      <c r="B755" s="556" t="s">
        <v>1318</v>
      </c>
      <c r="C755" s="314"/>
      <c r="D755" s="314"/>
      <c r="E755" s="314"/>
      <c r="F755" s="314"/>
    </row>
    <row r="756" spans="1:26" ht="24.95" customHeight="1" x14ac:dyDescent="0.3">
      <c r="B756" s="576" t="s">
        <v>1260</v>
      </c>
    </row>
    <row r="757" spans="1:26" ht="21.95" customHeight="1" x14ac:dyDescent="0.2">
      <c r="B757" s="315"/>
    </row>
    <row r="758" spans="1:26" ht="21.95" customHeight="1" x14ac:dyDescent="0.2">
      <c r="B758" s="315"/>
    </row>
    <row r="759" spans="1:26" ht="24.95" customHeight="1" x14ac:dyDescent="0.3">
      <c r="B759" s="558" t="s">
        <v>1262</v>
      </c>
    </row>
    <row r="760" spans="1:26" ht="24.95" customHeight="1" x14ac:dyDescent="0.3">
      <c r="B760" s="576" t="s">
        <v>1199</v>
      </c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3">
      <c r="B763" s="576"/>
    </row>
    <row r="764" spans="1:26" ht="24.95" customHeight="1" x14ac:dyDescent="0.3">
      <c r="B764" s="576"/>
    </row>
    <row r="765" spans="1:26" ht="24.95" customHeight="1" x14ac:dyDescent="0.3">
      <c r="B765" s="576"/>
    </row>
    <row r="766" spans="1:26" ht="24.95" customHeight="1" x14ac:dyDescent="0.2"/>
    <row r="767" spans="1:26" s="2" customFormat="1" ht="24.95" customHeight="1" x14ac:dyDescent="0.4">
      <c r="A767" s="860" t="s">
        <v>1213</v>
      </c>
      <c r="B767" s="245"/>
      <c r="C767" s="246"/>
      <c r="D767" s="246"/>
      <c r="E767" s="245"/>
      <c r="F767" s="314"/>
      <c r="G767" s="314"/>
      <c r="H767" s="314"/>
      <c r="I767" s="314"/>
      <c r="J767" s="314"/>
      <c r="K767" s="370"/>
      <c r="L767" s="33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12"/>
    </row>
    <row r="768" spans="1:26" s="2" customFormat="1" ht="12" customHeight="1" x14ac:dyDescent="0.4">
      <c r="A768" s="860"/>
      <c r="B768" s="245"/>
      <c r="C768" s="246"/>
      <c r="D768" s="246"/>
      <c r="E768" s="245"/>
      <c r="F768" s="314"/>
      <c r="G768" s="314"/>
      <c r="H768" s="314"/>
      <c r="I768" s="314"/>
      <c r="J768" s="314"/>
      <c r="K768" s="370"/>
      <c r="L768" s="33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12"/>
    </row>
    <row r="769" spans="1:26" s="2" customFormat="1" ht="15" customHeight="1" x14ac:dyDescent="0.4">
      <c r="A769" s="963"/>
      <c r="B769" s="965"/>
      <c r="C769" s="966"/>
      <c r="D769" s="966"/>
      <c r="E769" s="965"/>
      <c r="F769" s="967"/>
      <c r="G769" s="967"/>
      <c r="H769" s="967"/>
      <c r="I769" s="967"/>
      <c r="J769" s="967"/>
      <c r="K769" s="968"/>
      <c r="L769" s="33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12"/>
    </row>
    <row r="770" spans="1:26" ht="27" customHeight="1" x14ac:dyDescent="0.2">
      <c r="A770" s="859" t="s">
        <v>1206</v>
      </c>
      <c r="B770" s="856"/>
      <c r="C770" s="857"/>
      <c r="D770" s="857"/>
      <c r="E770" s="856"/>
      <c r="F770" s="858"/>
      <c r="G770" s="859" t="s">
        <v>867</v>
      </c>
      <c r="H770" s="858"/>
      <c r="I770" s="858"/>
      <c r="J770" s="858"/>
      <c r="K770" s="858"/>
      <c r="L770" s="314"/>
    </row>
    <row r="771" spans="1:26" ht="27" customHeight="1" x14ac:dyDescent="0.2">
      <c r="A771" s="859" t="s">
        <v>863</v>
      </c>
      <c r="B771" s="856"/>
      <c r="C771" s="857"/>
      <c r="D771" s="857"/>
      <c r="E771" s="856"/>
      <c r="F771" s="858"/>
      <c r="G771" s="859" t="s">
        <v>868</v>
      </c>
      <c r="H771" s="858"/>
      <c r="I771" s="858"/>
      <c r="J771" s="858"/>
      <c r="K771" s="858"/>
      <c r="L771" s="314"/>
    </row>
    <row r="772" spans="1:26" ht="27" customHeight="1" x14ac:dyDescent="0.2">
      <c r="A772" s="859" t="s">
        <v>864</v>
      </c>
      <c r="B772" s="856"/>
      <c r="C772" s="857"/>
      <c r="D772" s="857"/>
      <c r="E772" s="856"/>
      <c r="F772" s="858"/>
      <c r="G772" s="859" t="s">
        <v>869</v>
      </c>
      <c r="H772" s="858"/>
      <c r="I772" s="858"/>
      <c r="J772" s="858"/>
      <c r="K772" s="858"/>
      <c r="L772" s="314"/>
    </row>
    <row r="773" spans="1:26" ht="27" customHeight="1" x14ac:dyDescent="0.2">
      <c r="A773" s="859" t="s">
        <v>865</v>
      </c>
      <c r="B773" s="856"/>
      <c r="C773" s="857"/>
      <c r="D773" s="857"/>
      <c r="E773" s="856"/>
      <c r="F773" s="858"/>
      <c r="G773" s="859" t="s">
        <v>870</v>
      </c>
      <c r="H773" s="858"/>
      <c r="I773" s="858"/>
      <c r="J773" s="858"/>
      <c r="K773" s="858"/>
      <c r="L773" s="314"/>
    </row>
    <row r="774" spans="1:26" ht="27" customHeight="1" x14ac:dyDescent="0.2">
      <c r="A774" s="859" t="s">
        <v>866</v>
      </c>
      <c r="B774" s="856"/>
      <c r="C774" s="857"/>
      <c r="D774" s="857"/>
      <c r="E774" s="856"/>
      <c r="F774" s="858"/>
      <c r="G774" s="859" t="s">
        <v>871</v>
      </c>
      <c r="H774" s="858"/>
      <c r="I774" s="858"/>
      <c r="J774" s="858"/>
      <c r="K774" s="858"/>
      <c r="L774" s="314"/>
    </row>
    <row r="775" spans="1:26" ht="15" customHeight="1" x14ac:dyDescent="0.2">
      <c r="A775" s="967"/>
      <c r="B775" s="965"/>
      <c r="C775" s="966"/>
      <c r="D775" s="966"/>
      <c r="E775" s="965"/>
      <c r="F775" s="967"/>
      <c r="G775" s="967"/>
      <c r="H775" s="967"/>
      <c r="I775" s="967"/>
      <c r="J775" s="967"/>
      <c r="K775" s="967"/>
      <c r="L775" s="314"/>
    </row>
    <row r="776" spans="1:26" ht="24.95" customHeight="1" x14ac:dyDescent="0.2"/>
    <row r="777" spans="1:26" ht="24.95" customHeight="1" x14ac:dyDescent="0.2"/>
    <row r="778" spans="1:26" ht="24.95" customHeight="1" x14ac:dyDescent="0.2"/>
    <row r="779" spans="1:26" ht="24.95" customHeight="1" x14ac:dyDescent="0.2"/>
    <row r="780" spans="1:26" ht="24.95" customHeight="1" x14ac:dyDescent="0.2"/>
    <row r="781" spans="1:26" ht="24.95" customHeight="1" x14ac:dyDescent="0.2"/>
    <row r="782" spans="1:26" ht="24.95" customHeight="1" x14ac:dyDescent="0.2"/>
    <row r="783" spans="1:26" ht="24.95" customHeight="1" x14ac:dyDescent="0.2"/>
    <row r="784" spans="1:26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</sheetData>
  <mergeCells count="140">
    <mergeCell ref="A33:K33"/>
    <mergeCell ref="C264:E264"/>
    <mergeCell ref="C266:E266"/>
    <mergeCell ref="A266:B266"/>
    <mergeCell ref="B745:G745"/>
    <mergeCell ref="A15:K15"/>
    <mergeCell ref="A599:C599"/>
    <mergeCell ref="A552:C552"/>
    <mergeCell ref="A565:C565"/>
    <mergeCell ref="A566:C566"/>
    <mergeCell ref="A628:C628"/>
    <mergeCell ref="A629:C629"/>
    <mergeCell ref="A572:C572"/>
    <mergeCell ref="A598:C598"/>
    <mergeCell ref="A546:C546"/>
    <mergeCell ref="A547:C547"/>
    <mergeCell ref="A548:C548"/>
    <mergeCell ref="A549:C549"/>
    <mergeCell ref="A529:C529"/>
    <mergeCell ref="A530:C530"/>
    <mergeCell ref="A545:C545"/>
    <mergeCell ref="A532:C532"/>
    <mergeCell ref="A550:C550"/>
    <mergeCell ref="A551:C551"/>
    <mergeCell ref="A654:C654"/>
    <mergeCell ref="A639:C639"/>
    <mergeCell ref="A600:C600"/>
    <mergeCell ref="A601:C601"/>
    <mergeCell ref="A638:C638"/>
    <mergeCell ref="A569:C569"/>
    <mergeCell ref="A570:C570"/>
    <mergeCell ref="A571:C571"/>
    <mergeCell ref="A553:C553"/>
    <mergeCell ref="A567:C567"/>
    <mergeCell ref="A568:C568"/>
    <mergeCell ref="A564:C564"/>
    <mergeCell ref="A698:B698"/>
    <mergeCell ref="A699:B699"/>
    <mergeCell ref="A700:B700"/>
    <mergeCell ref="A494:C494"/>
    <mergeCell ref="A495:C495"/>
    <mergeCell ref="A531:C531"/>
    <mergeCell ref="A448:B448"/>
    <mergeCell ref="A449:B449"/>
    <mergeCell ref="A450:B450"/>
    <mergeCell ref="A451:B451"/>
    <mergeCell ref="A496:C496"/>
    <mergeCell ref="A497:C497"/>
    <mergeCell ref="A498:C498"/>
    <mergeCell ref="A499:C499"/>
    <mergeCell ref="A500:C500"/>
    <mergeCell ref="A501:C501"/>
    <mergeCell ref="A502:C502"/>
    <mergeCell ref="A653:C653"/>
    <mergeCell ref="A640:C640"/>
    <mergeCell ref="A652:C652"/>
    <mergeCell ref="A528:C528"/>
    <mergeCell ref="A491:C491"/>
    <mergeCell ref="A492:C492"/>
    <mergeCell ref="A493:C493"/>
    <mergeCell ref="A417:B417"/>
    <mergeCell ref="A418:B418"/>
    <mergeCell ref="A419:B419"/>
    <mergeCell ref="A364:B364"/>
    <mergeCell ref="A365:B365"/>
    <mergeCell ref="A366:B366"/>
    <mergeCell ref="A367:B367"/>
    <mergeCell ref="A368:B368"/>
    <mergeCell ref="A409:B409"/>
    <mergeCell ref="B61:C62"/>
    <mergeCell ref="E61:F62"/>
    <mergeCell ref="A256:F256"/>
    <mergeCell ref="A246:D246"/>
    <mergeCell ref="A247:D247"/>
    <mergeCell ref="A248:D248"/>
    <mergeCell ref="A249:D249"/>
    <mergeCell ref="A250:D250"/>
    <mergeCell ref="A251:D251"/>
    <mergeCell ref="A252:D252"/>
    <mergeCell ref="A244:D244"/>
    <mergeCell ref="A245:D245"/>
    <mergeCell ref="E251:F251"/>
    <mergeCell ref="E252:F252"/>
    <mergeCell ref="A235:B235"/>
    <mergeCell ref="A236:B236"/>
    <mergeCell ref="A237:B237"/>
    <mergeCell ref="A238:B238"/>
    <mergeCell ref="A243:F243"/>
    <mergeCell ref="E244:F244"/>
    <mergeCell ref="E245:F245"/>
    <mergeCell ref="E246:F246"/>
    <mergeCell ref="E247:F247"/>
    <mergeCell ref="E248:F248"/>
    <mergeCell ref="A71:F71"/>
    <mergeCell ref="A263:F263"/>
    <mergeCell ref="E257:F257"/>
    <mergeCell ref="E258:F258"/>
    <mergeCell ref="E259:F259"/>
    <mergeCell ref="E260:F260"/>
    <mergeCell ref="E249:F249"/>
    <mergeCell ref="E250:F250"/>
    <mergeCell ref="A257:D257"/>
    <mergeCell ref="A258:D258"/>
    <mergeCell ref="A259:D259"/>
    <mergeCell ref="A260:D260"/>
    <mergeCell ref="F119:I119"/>
    <mergeCell ref="A679:C679"/>
    <mergeCell ref="A680:C680"/>
    <mergeCell ref="A681:C681"/>
    <mergeCell ref="A682:C682"/>
    <mergeCell ref="A683:C683"/>
    <mergeCell ref="A684:C684"/>
    <mergeCell ref="A711:B711"/>
    <mergeCell ref="A714:B714"/>
    <mergeCell ref="B312:C312"/>
    <mergeCell ref="B313:C313"/>
    <mergeCell ref="B314:C314"/>
    <mergeCell ref="B315:C315"/>
    <mergeCell ref="B316:C316"/>
    <mergeCell ref="B317:C317"/>
    <mergeCell ref="A363:B363"/>
    <mergeCell ref="A420:B420"/>
    <mergeCell ref="A421:B421"/>
    <mergeCell ref="A422:B422"/>
    <mergeCell ref="A445:B445"/>
    <mergeCell ref="A446:B446"/>
    <mergeCell ref="A447:B447"/>
    <mergeCell ref="A410:B410"/>
    <mergeCell ref="A411:B411"/>
    <mergeCell ref="A414:B414"/>
    <mergeCell ref="A299:E299"/>
    <mergeCell ref="D300:E300"/>
    <mergeCell ref="D301:E301"/>
    <mergeCell ref="D302:E302"/>
    <mergeCell ref="D303:E303"/>
    <mergeCell ref="D304:E304"/>
    <mergeCell ref="D305:E305"/>
    <mergeCell ref="B311:C311"/>
    <mergeCell ref="G362:K362"/>
    <mergeCell ref="A362:B362"/>
  </mergeCells>
  <hyperlinks>
    <hyperlink ref="G774" r:id="rId1"/>
    <hyperlink ref="A771" r:id="rId2"/>
    <hyperlink ref="A773" r:id="rId3"/>
    <hyperlink ref="G771" r:id="rId4"/>
    <hyperlink ref="G772" r:id="rId5"/>
    <hyperlink ref="G773" r:id="rId6"/>
    <hyperlink ref="A772" r:id="rId7"/>
    <hyperlink ref="A774" r:id="rId8"/>
    <hyperlink ref="G770" r:id="rId9"/>
    <hyperlink ref="A770" r:id="rId10"/>
    <hyperlink ref="B752" r:id="rId11"/>
    <hyperlink ref="B760" r:id="rId12"/>
    <hyperlink ref="B748" r:id="rId13"/>
    <hyperlink ref="B756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2" max="10" man="1"/>
    <brk id="154" max="10" man="1"/>
    <brk id="214" max="10" man="1"/>
    <brk id="262" max="10" man="1"/>
    <brk id="286" max="10" man="1"/>
    <brk id="319" max="10" man="1"/>
    <brk id="370" max="10" man="1"/>
    <brk id="426" max="10" man="1"/>
    <brk id="485" max="10" man="1"/>
    <brk id="522" max="10" man="1"/>
    <brk id="577" max="10" man="1"/>
    <brk id="633" max="10" man="1"/>
    <brk id="690" max="10" man="1"/>
    <brk id="743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8" t="s">
        <v>4</v>
      </c>
      <c r="B3" s="513" t="s">
        <v>189</v>
      </c>
      <c r="C3" s="1183" t="s">
        <v>190</v>
      </c>
      <c r="D3" s="1184"/>
      <c r="E3" s="1222"/>
      <c r="F3" s="1220" t="s">
        <v>191</v>
      </c>
      <c r="G3" s="1190"/>
      <c r="H3" s="1191"/>
      <c r="I3" s="1189" t="s">
        <v>192</v>
      </c>
      <c r="J3" s="1190"/>
      <c r="K3" s="1221"/>
      <c r="L3" s="1220" t="s">
        <v>193</v>
      </c>
      <c r="M3" s="1190"/>
      <c r="N3" s="1190"/>
      <c r="O3" s="1189" t="s">
        <v>194</v>
      </c>
      <c r="P3" s="1190"/>
      <c r="Q3" s="1190"/>
      <c r="R3" s="1220" t="s">
        <v>195</v>
      </c>
      <c r="S3" s="1190"/>
      <c r="T3" s="1221"/>
    </row>
    <row r="4" spans="1:20" ht="18.75" customHeight="1" x14ac:dyDescent="0.25">
      <c r="A4" s="1199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2020</v>
      </c>
      <c r="B5" s="655"/>
      <c r="C5" s="610"/>
      <c r="D5" s="611"/>
      <c r="E5" s="611"/>
      <c r="F5" s="1094"/>
      <c r="G5" s="611"/>
      <c r="H5" s="943"/>
      <c r="I5" s="599"/>
      <c r="J5" s="611"/>
      <c r="K5" s="1095"/>
      <c r="L5" s="1094"/>
      <c r="M5" s="611"/>
      <c r="N5" s="616"/>
      <c r="O5" s="599"/>
      <c r="P5" s="611"/>
      <c r="Q5" s="616"/>
      <c r="R5" s="1094"/>
      <c r="S5" s="611"/>
      <c r="T5" s="1095"/>
    </row>
    <row r="6" spans="1:20" x14ac:dyDescent="0.25">
      <c r="A6" s="286">
        <v>2021</v>
      </c>
      <c r="B6" s="602">
        <v>2</v>
      </c>
      <c r="C6" s="601">
        <v>29</v>
      </c>
      <c r="D6" s="612">
        <v>17</v>
      </c>
      <c r="E6" s="612">
        <v>12</v>
      </c>
      <c r="F6" s="1096">
        <v>429</v>
      </c>
      <c r="G6" s="612">
        <v>219</v>
      </c>
      <c r="H6" s="1097">
        <v>210</v>
      </c>
      <c r="I6" s="1003">
        <v>28.3</v>
      </c>
      <c r="J6" s="612">
        <v>27.9</v>
      </c>
      <c r="K6" s="1098">
        <v>28.7</v>
      </c>
      <c r="L6" s="1096">
        <v>1212</v>
      </c>
      <c r="M6" s="612">
        <v>637</v>
      </c>
      <c r="N6" s="1001">
        <v>575</v>
      </c>
      <c r="O6" s="1003">
        <v>74.900000000000006</v>
      </c>
      <c r="P6" s="612">
        <v>75</v>
      </c>
      <c r="Q6" s="1001">
        <v>74.900000000000006</v>
      </c>
      <c r="R6" s="1096">
        <v>699</v>
      </c>
      <c r="S6" s="612">
        <v>378</v>
      </c>
      <c r="T6" s="1098">
        <v>321</v>
      </c>
    </row>
    <row r="7" spans="1:20" x14ac:dyDescent="0.25">
      <c r="A7" s="286">
        <v>2022</v>
      </c>
      <c r="B7" s="602">
        <v>2</v>
      </c>
      <c r="C7" s="601">
        <v>26</v>
      </c>
      <c r="D7" s="612">
        <v>17</v>
      </c>
      <c r="E7" s="612">
        <v>9</v>
      </c>
      <c r="F7" s="1096">
        <v>564</v>
      </c>
      <c r="G7" s="612">
        <v>280</v>
      </c>
      <c r="H7" s="1097">
        <v>284</v>
      </c>
      <c r="I7" s="1003">
        <v>38.6</v>
      </c>
      <c r="J7" s="612">
        <v>37.799999999999997</v>
      </c>
      <c r="K7" s="1098">
        <v>39.4</v>
      </c>
      <c r="L7" s="1096">
        <v>1101</v>
      </c>
      <c r="M7" s="612">
        <v>572</v>
      </c>
      <c r="N7" s="1001">
        <v>529</v>
      </c>
      <c r="O7" s="1003">
        <v>70</v>
      </c>
      <c r="P7" s="612">
        <v>69.8</v>
      </c>
      <c r="Q7" s="1001">
        <v>70.2</v>
      </c>
      <c r="R7" s="1096">
        <v>672</v>
      </c>
      <c r="S7" s="612">
        <v>361</v>
      </c>
      <c r="T7" s="1098">
        <v>311</v>
      </c>
    </row>
    <row r="8" spans="1:20" x14ac:dyDescent="0.25">
      <c r="A8" s="219">
        <v>2023</v>
      </c>
      <c r="B8" s="617">
        <v>2</v>
      </c>
      <c r="C8" s="945">
        <v>28</v>
      </c>
      <c r="D8" s="1099">
        <v>17</v>
      </c>
      <c r="E8" s="1099">
        <v>11</v>
      </c>
      <c r="F8" s="1100">
        <v>648</v>
      </c>
      <c r="G8" s="1099">
        <v>323</v>
      </c>
      <c r="H8" s="977">
        <v>325</v>
      </c>
      <c r="I8" s="754">
        <v>44.2</v>
      </c>
      <c r="J8" s="1099">
        <v>43.4</v>
      </c>
      <c r="K8" s="1101">
        <v>45</v>
      </c>
      <c r="L8" s="1100">
        <v>1126</v>
      </c>
      <c r="M8" s="1099">
        <v>565</v>
      </c>
      <c r="N8" s="691">
        <v>561</v>
      </c>
      <c r="O8" s="754">
        <v>73.3</v>
      </c>
      <c r="P8" s="1099">
        <v>71.2</v>
      </c>
      <c r="Q8" s="691">
        <v>75.599999999999994</v>
      </c>
      <c r="R8" s="1100">
        <v>621</v>
      </c>
      <c r="S8" s="1099">
        <v>320</v>
      </c>
      <c r="T8" s="1101">
        <v>301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910</v>
      </c>
      <c r="B4" s="55">
        <v>10</v>
      </c>
      <c r="C4" s="55">
        <v>2023</v>
      </c>
      <c r="D4" s="923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911</v>
      </c>
      <c r="B5" s="58">
        <v>15</v>
      </c>
      <c r="C5" s="58">
        <v>2022</v>
      </c>
      <c r="D5" s="924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912</v>
      </c>
      <c r="B6" s="76"/>
      <c r="C6" s="76"/>
      <c r="D6" s="924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6">
        <v>2244</v>
      </c>
      <c r="C7" s="866">
        <v>2022</v>
      </c>
      <c r="D7" s="925" t="s">
        <v>5</v>
      </c>
      <c r="E7" s="253"/>
      <c r="F7" s="253" t="s">
        <v>2551</v>
      </c>
      <c r="G7" s="253"/>
      <c r="H7" s="253"/>
      <c r="I7" s="253"/>
      <c r="J7" s="253"/>
    </row>
    <row r="8" spans="1:10" x14ac:dyDescent="0.25">
      <c r="A8" s="50" t="s">
        <v>240</v>
      </c>
      <c r="B8" s="866">
        <v>2442</v>
      </c>
      <c r="C8" s="866">
        <v>2022</v>
      </c>
      <c r="D8" s="925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913</v>
      </c>
      <c r="B9" s="76"/>
      <c r="C9" s="76"/>
      <c r="D9" s="924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6">
        <v>297</v>
      </c>
      <c r="C10" s="866">
        <v>2022</v>
      </c>
      <c r="D10" s="925" t="s">
        <v>5</v>
      </c>
      <c r="E10" s="253"/>
      <c r="F10" s="253" t="s">
        <v>2551</v>
      </c>
      <c r="G10" s="253"/>
      <c r="H10" s="253"/>
      <c r="I10" s="253"/>
      <c r="J10" s="253"/>
    </row>
    <row r="11" spans="1:10" x14ac:dyDescent="0.25">
      <c r="A11" s="50" t="s">
        <v>240</v>
      </c>
      <c r="B11" s="866">
        <v>207</v>
      </c>
      <c r="C11" s="866">
        <v>2022</v>
      </c>
      <c r="D11" s="925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989</v>
      </c>
      <c r="B12" s="58">
        <v>98</v>
      </c>
      <c r="C12" s="58">
        <v>2023</v>
      </c>
      <c r="D12" s="924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914</v>
      </c>
      <c r="B13" s="58">
        <v>678</v>
      </c>
      <c r="C13" s="58">
        <v>2023</v>
      </c>
      <c r="D13" s="924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915</v>
      </c>
      <c r="B14" s="58">
        <v>95.5</v>
      </c>
      <c r="C14" s="58">
        <v>2023</v>
      </c>
      <c r="D14" s="924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1253</v>
      </c>
      <c r="B15" s="58">
        <v>0.5</v>
      </c>
      <c r="C15" s="58">
        <v>2022</v>
      </c>
      <c r="D15" s="924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1404</v>
      </c>
      <c r="B16" s="58">
        <v>34</v>
      </c>
      <c r="C16" s="58">
        <v>2023</v>
      </c>
      <c r="D16" s="924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6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1374</v>
      </c>
      <c r="D20" s="41" t="s">
        <v>493</v>
      </c>
      <c r="E20" s="862" t="s">
        <v>2047</v>
      </c>
      <c r="F20" s="253"/>
      <c r="G20" s="253"/>
      <c r="H20" s="253"/>
      <c r="I20" s="735"/>
      <c r="J20" s="735"/>
    </row>
    <row r="21" spans="1:10" ht="30" x14ac:dyDescent="0.25">
      <c r="A21" s="741" t="s">
        <v>1375</v>
      </c>
      <c r="B21" s="739">
        <f>B7/(B7+B10)*100</f>
        <v>88.311688311688314</v>
      </c>
      <c r="C21" s="739">
        <f>B10/(B7+B10)*100</f>
        <v>11.688311688311687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1376</v>
      </c>
      <c r="B22" s="739">
        <f>B8/(B8+B11)*100</f>
        <v>92.18573046432617</v>
      </c>
      <c r="C22" s="739">
        <f>B11/(B8+B11)*100</f>
        <v>7.814269535673839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508</v>
      </c>
      <c r="C25" s="29" t="s">
        <v>509</v>
      </c>
      <c r="D25" s="740" t="s">
        <v>492</v>
      </c>
    </row>
    <row r="26" spans="1:10" ht="24.75" x14ac:dyDescent="0.25">
      <c r="A26" s="742" t="s">
        <v>1377</v>
      </c>
      <c r="B26" s="739">
        <f>B21</f>
        <v>88.311688311688314</v>
      </c>
      <c r="C26" s="739">
        <f>C21</f>
        <v>11.688311688311687</v>
      </c>
    </row>
    <row r="27" spans="1:10" ht="24.75" x14ac:dyDescent="0.25">
      <c r="A27" s="742" t="s">
        <v>1378</v>
      </c>
      <c r="B27" s="739">
        <f>B22</f>
        <v>92.18573046432617</v>
      </c>
      <c r="C27" s="739">
        <f>C22</f>
        <v>7.814269535673839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9" width="9" style="29" customWidth="1"/>
    <col min="10" max="10" width="8.85546875" style="29" customWidth="1"/>
    <col min="11" max="11" width="9.140625" style="29" customWidth="1"/>
    <col min="12" max="12" width="8.710937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3" t="s">
        <v>1013</v>
      </c>
      <c r="H2" s="1223"/>
      <c r="I2" s="1223"/>
      <c r="J2" s="1223" t="s">
        <v>1014</v>
      </c>
      <c r="K2" s="1223"/>
      <c r="L2" s="1223"/>
      <c r="M2" s="1223" t="s">
        <v>1015</v>
      </c>
      <c r="N2" s="1223"/>
      <c r="O2" s="1223" t="s">
        <v>1018</v>
      </c>
      <c r="P2" s="1223"/>
    </row>
    <row r="3" spans="1:16" ht="18.75" x14ac:dyDescent="0.3">
      <c r="A3" s="658" t="s">
        <v>2539</v>
      </c>
      <c r="E3" s="44"/>
      <c r="F3" s="48"/>
      <c r="G3" s="1224"/>
      <c r="H3" s="1224"/>
      <c r="I3" s="1224"/>
      <c r="J3" s="1224"/>
      <c r="K3" s="1224"/>
      <c r="L3" s="1224"/>
      <c r="M3" s="1224"/>
      <c r="N3" s="1224"/>
      <c r="O3" s="1224"/>
      <c r="P3" s="1224"/>
    </row>
    <row r="4" spans="1:16" x14ac:dyDescent="0.25">
      <c r="A4" s="112"/>
      <c r="B4" s="922" t="s">
        <v>217</v>
      </c>
      <c r="C4" s="272" t="s">
        <v>218</v>
      </c>
      <c r="D4" s="78"/>
      <c r="E4" s="28"/>
      <c r="F4" s="48"/>
      <c r="G4" s="489" t="s">
        <v>16</v>
      </c>
      <c r="H4" s="490" t="s">
        <v>1011</v>
      </c>
      <c r="I4" s="491" t="s">
        <v>1012</v>
      </c>
      <c r="J4" s="488" t="s">
        <v>16</v>
      </c>
      <c r="K4" s="487" t="s">
        <v>1011</v>
      </c>
      <c r="L4" s="487" t="s">
        <v>1012</v>
      </c>
      <c r="M4" s="488" t="s">
        <v>1016</v>
      </c>
      <c r="N4" s="487" t="s">
        <v>1017</v>
      </c>
      <c r="O4" s="488" t="s">
        <v>1016</v>
      </c>
      <c r="P4" s="506" t="s">
        <v>1017</v>
      </c>
    </row>
    <row r="5" spans="1:16" x14ac:dyDescent="0.25">
      <c r="A5" s="920" t="s">
        <v>258</v>
      </c>
      <c r="B5" s="1055">
        <v>6</v>
      </c>
      <c r="C5" s="1056">
        <v>3</v>
      </c>
      <c r="D5" s="912" t="s">
        <v>5</v>
      </c>
      <c r="E5" s="211"/>
      <c r="F5" s="125">
        <v>2021</v>
      </c>
      <c r="G5" s="70">
        <v>9</v>
      </c>
      <c r="H5" s="55">
        <v>6</v>
      </c>
      <c r="I5" s="110">
        <v>3</v>
      </c>
      <c r="J5" s="70">
        <v>16</v>
      </c>
      <c r="K5" s="55">
        <v>1</v>
      </c>
      <c r="L5" s="110">
        <v>15</v>
      </c>
      <c r="M5" s="70">
        <v>2219</v>
      </c>
      <c r="N5" s="55">
        <v>2457</v>
      </c>
      <c r="O5" s="70">
        <v>334</v>
      </c>
      <c r="P5" s="110">
        <v>201</v>
      </c>
    </row>
    <row r="6" spans="1:16" x14ac:dyDescent="0.25">
      <c r="A6" s="921" t="s">
        <v>259</v>
      </c>
      <c r="B6" s="1057">
        <v>1</v>
      </c>
      <c r="C6" s="1058">
        <v>14</v>
      </c>
      <c r="D6" s="913" t="s">
        <v>5</v>
      </c>
      <c r="E6" s="254"/>
      <c r="F6" s="125">
        <v>2022</v>
      </c>
      <c r="G6" s="212">
        <v>9</v>
      </c>
      <c r="H6" s="58">
        <v>6</v>
      </c>
      <c r="I6" s="160">
        <v>3</v>
      </c>
      <c r="J6" s="212">
        <v>15</v>
      </c>
      <c r="K6" s="58">
        <v>1</v>
      </c>
      <c r="L6" s="160">
        <v>14</v>
      </c>
      <c r="M6" s="212">
        <v>2244</v>
      </c>
      <c r="N6" s="58">
        <v>2442</v>
      </c>
      <c r="O6" s="212">
        <v>297</v>
      </c>
      <c r="P6" s="160">
        <v>207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59">
        <v>10</v>
      </c>
      <c r="H7" s="94">
        <v>7</v>
      </c>
      <c r="I7" s="169">
        <v>3</v>
      </c>
      <c r="J7" s="167"/>
      <c r="K7" s="94"/>
      <c r="L7" s="169"/>
      <c r="M7" s="167">
        <v>2530</v>
      </c>
      <c r="N7" s="94">
        <v>2627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2540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2048</v>
      </c>
      <c r="C10" s="272" t="s">
        <v>2049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4" t="s">
        <v>508</v>
      </c>
      <c r="B11" s="915">
        <f>IF(ISBLANK(B5),"",B5)</f>
        <v>6</v>
      </c>
      <c r="C11" s="916">
        <f>IF(ISBLANK(C5),"",C5)</f>
        <v>3</v>
      </c>
      <c r="D11" s="912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7" t="s">
        <v>509</v>
      </c>
      <c r="B12" s="918">
        <f>IF(ISBLANK(B6),"",B6)</f>
        <v>1</v>
      </c>
      <c r="C12" s="919">
        <f>IF(ISBLANK(C6),"",C6)</f>
        <v>14</v>
      </c>
      <c r="D12" s="913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8" t="s">
        <v>4</v>
      </c>
      <c r="B3" s="1183" t="s">
        <v>1019</v>
      </c>
      <c r="C3" s="1184"/>
      <c r="D3" s="1185"/>
      <c r="E3" s="1183" t="s">
        <v>1404</v>
      </c>
      <c r="F3" s="1184"/>
      <c r="G3" s="1185"/>
      <c r="H3" s="1183" t="s">
        <v>470</v>
      </c>
      <c r="I3" s="1184"/>
      <c r="J3" s="1185"/>
      <c r="K3" s="1183" t="s">
        <v>1020</v>
      </c>
      <c r="L3" s="1184"/>
      <c r="M3" s="1185"/>
      <c r="N3" s="1183" t="s">
        <v>1021</v>
      </c>
      <c r="O3" s="1184"/>
      <c r="P3" s="1185"/>
      <c r="Q3" s="1183" t="s">
        <v>469</v>
      </c>
      <c r="R3" s="1184"/>
      <c r="S3" s="1185"/>
    </row>
    <row r="4" spans="1:19" ht="18.75" customHeight="1" x14ac:dyDescent="0.25">
      <c r="A4" s="1199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/>
      <c r="C5" s="611"/>
      <c r="D5" s="943"/>
      <c r="E5" s="610"/>
      <c r="F5" s="611"/>
      <c r="G5" s="943"/>
      <c r="H5" s="610"/>
      <c r="I5" s="611"/>
      <c r="J5" s="943"/>
      <c r="K5" s="610"/>
      <c r="L5" s="611"/>
      <c r="M5" s="943"/>
      <c r="N5" s="610"/>
      <c r="O5" s="611"/>
      <c r="P5" s="943"/>
      <c r="Q5" s="610">
        <v>0.1</v>
      </c>
      <c r="R5" s="611">
        <v>0.1</v>
      </c>
      <c r="S5" s="943">
        <v>0</v>
      </c>
    </row>
    <row r="6" spans="1:19" x14ac:dyDescent="0.25">
      <c r="A6" s="286">
        <v>2021</v>
      </c>
      <c r="B6" s="457">
        <v>96.8</v>
      </c>
      <c r="C6" s="458">
        <v>97.9</v>
      </c>
      <c r="D6" s="974">
        <v>95.6</v>
      </c>
      <c r="E6" s="457">
        <v>32</v>
      </c>
      <c r="F6" s="458">
        <v>22</v>
      </c>
      <c r="G6" s="974">
        <v>10</v>
      </c>
      <c r="H6" s="457">
        <v>0</v>
      </c>
      <c r="I6" s="458">
        <v>0</v>
      </c>
      <c r="J6" s="974">
        <v>0</v>
      </c>
      <c r="K6" s="457">
        <v>698</v>
      </c>
      <c r="L6" s="458">
        <v>347</v>
      </c>
      <c r="M6" s="974">
        <v>351</v>
      </c>
      <c r="N6" s="457">
        <v>104.8</v>
      </c>
      <c r="O6" s="458">
        <v>104.5</v>
      </c>
      <c r="P6" s="974">
        <v>105.1</v>
      </c>
      <c r="Q6" s="457">
        <v>0</v>
      </c>
      <c r="R6" s="458">
        <v>0</v>
      </c>
      <c r="S6" s="974">
        <v>0</v>
      </c>
    </row>
    <row r="7" spans="1:19" x14ac:dyDescent="0.25">
      <c r="A7" s="286">
        <v>2022</v>
      </c>
      <c r="B7" s="601">
        <v>96.7</v>
      </c>
      <c r="C7" s="612">
        <v>97.8</v>
      </c>
      <c r="D7" s="1097">
        <v>95.5</v>
      </c>
      <c r="E7" s="601">
        <v>35</v>
      </c>
      <c r="F7" s="612">
        <v>25</v>
      </c>
      <c r="G7" s="1097">
        <v>10</v>
      </c>
      <c r="H7" s="601">
        <v>0</v>
      </c>
      <c r="I7" s="612">
        <v>0</v>
      </c>
      <c r="J7" s="1097">
        <v>0</v>
      </c>
      <c r="K7" s="601">
        <v>646</v>
      </c>
      <c r="L7" s="612">
        <v>322</v>
      </c>
      <c r="M7" s="1097">
        <v>324</v>
      </c>
      <c r="N7" s="601">
        <v>95</v>
      </c>
      <c r="O7" s="612">
        <v>95</v>
      </c>
      <c r="P7" s="1097">
        <v>95</v>
      </c>
      <c r="Q7" s="601">
        <v>0.5</v>
      </c>
      <c r="R7" s="612">
        <v>0.5</v>
      </c>
      <c r="S7" s="1097">
        <v>0.6</v>
      </c>
    </row>
    <row r="8" spans="1:19" x14ac:dyDescent="0.25">
      <c r="A8" s="219">
        <v>2023</v>
      </c>
      <c r="B8" s="945">
        <v>98</v>
      </c>
      <c r="C8" s="1099">
        <v>98.4</v>
      </c>
      <c r="D8" s="977">
        <v>97.5</v>
      </c>
      <c r="E8" s="945">
        <v>34</v>
      </c>
      <c r="F8" s="1099">
        <v>23</v>
      </c>
      <c r="G8" s="977">
        <v>11</v>
      </c>
      <c r="H8" s="945">
        <v>0</v>
      </c>
      <c r="I8" s="1099">
        <v>0</v>
      </c>
      <c r="J8" s="977">
        <v>0</v>
      </c>
      <c r="K8" s="945">
        <v>678</v>
      </c>
      <c r="L8" s="1099">
        <v>355</v>
      </c>
      <c r="M8" s="977">
        <v>323</v>
      </c>
      <c r="N8" s="945">
        <v>95.5</v>
      </c>
      <c r="O8" s="1099">
        <v>96.7</v>
      </c>
      <c r="P8" s="977">
        <v>94.2</v>
      </c>
      <c r="Q8" s="945"/>
      <c r="R8" s="1099"/>
      <c r="S8" s="977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4" t="s">
        <v>906</v>
      </c>
      <c r="B4" s="1060">
        <v>7</v>
      </c>
      <c r="C4" s="1060">
        <v>2023</v>
      </c>
      <c r="D4" s="900" t="s">
        <v>5</v>
      </c>
      <c r="E4" s="253"/>
      <c r="F4" s="253"/>
      <c r="G4" s="253"/>
      <c r="H4" s="253"/>
      <c r="I4" s="253"/>
    </row>
    <row r="5" spans="1:9" x14ac:dyDescent="0.25">
      <c r="A5" s="905" t="s">
        <v>907</v>
      </c>
      <c r="B5" s="910"/>
      <c r="C5" s="910"/>
      <c r="D5" s="901" t="s">
        <v>5</v>
      </c>
      <c r="E5" s="253"/>
      <c r="F5" s="253"/>
      <c r="G5" s="253"/>
      <c r="H5" s="253"/>
      <c r="I5" s="253"/>
    </row>
    <row r="6" spans="1:9" x14ac:dyDescent="0.25">
      <c r="A6" s="906" t="s">
        <v>908</v>
      </c>
      <c r="B6" s="911"/>
      <c r="C6" s="911"/>
      <c r="D6" s="901" t="s">
        <v>5</v>
      </c>
      <c r="E6" s="253"/>
      <c r="F6" s="253"/>
      <c r="G6" s="253"/>
      <c r="H6" s="253"/>
      <c r="I6" s="253"/>
    </row>
    <row r="7" spans="1:9" x14ac:dyDescent="0.25">
      <c r="A7" s="905" t="s">
        <v>909</v>
      </c>
      <c r="B7" s="910"/>
      <c r="C7" s="910"/>
      <c r="D7" s="901" t="s">
        <v>5</v>
      </c>
      <c r="E7" s="253"/>
      <c r="F7" s="253"/>
      <c r="G7" s="253"/>
      <c r="H7" s="253"/>
      <c r="I7" s="253"/>
    </row>
    <row r="8" spans="1:9" x14ac:dyDescent="0.25">
      <c r="A8" s="906" t="s">
        <v>1245</v>
      </c>
      <c r="B8" s="911"/>
      <c r="C8" s="911"/>
      <c r="D8" s="901" t="s">
        <v>5</v>
      </c>
      <c r="E8" s="253"/>
      <c r="F8" s="253"/>
      <c r="G8" s="253"/>
      <c r="H8" s="253"/>
      <c r="I8" s="253"/>
    </row>
    <row r="9" spans="1:9" x14ac:dyDescent="0.25">
      <c r="A9" s="907" t="s">
        <v>1246</v>
      </c>
      <c r="B9" s="911">
        <v>0.9</v>
      </c>
      <c r="C9" s="911">
        <v>2022</v>
      </c>
      <c r="D9" s="901" t="s">
        <v>5</v>
      </c>
      <c r="E9" s="253"/>
      <c r="F9" s="253"/>
      <c r="G9" s="253"/>
      <c r="H9" s="253"/>
      <c r="I9" s="253"/>
    </row>
    <row r="10" spans="1:9" x14ac:dyDescent="0.25">
      <c r="A10" s="905" t="s">
        <v>1405</v>
      </c>
      <c r="B10" s="911">
        <v>0</v>
      </c>
      <c r="C10" s="911">
        <v>2023</v>
      </c>
      <c r="D10" s="901" t="s">
        <v>5</v>
      </c>
      <c r="E10" s="253"/>
      <c r="F10" s="253"/>
      <c r="G10" s="253"/>
      <c r="H10" s="253"/>
      <c r="I10" s="253"/>
    </row>
    <row r="11" spans="1:9" x14ac:dyDescent="0.25">
      <c r="A11" s="908"/>
      <c r="B11" s="908"/>
      <c r="C11" s="908"/>
      <c r="D11" s="902"/>
      <c r="E11" s="253"/>
      <c r="F11" s="253"/>
      <c r="G11" s="253"/>
      <c r="H11" s="253"/>
      <c r="I11" s="253"/>
    </row>
    <row r="12" spans="1:9" x14ac:dyDescent="0.25">
      <c r="A12" s="905" t="s">
        <v>987</v>
      </c>
      <c r="B12" s="911">
        <v>2605301</v>
      </c>
      <c r="C12" s="911">
        <v>2022</v>
      </c>
      <c r="D12" s="901" t="s">
        <v>5</v>
      </c>
      <c r="E12" s="253"/>
      <c r="F12" s="253"/>
      <c r="G12" s="253"/>
      <c r="H12" s="253"/>
      <c r="I12" s="253"/>
    </row>
    <row r="13" spans="1:9" x14ac:dyDescent="0.25">
      <c r="A13" s="909" t="s">
        <v>988</v>
      </c>
      <c r="B13" s="1049">
        <v>37076</v>
      </c>
      <c r="C13" s="1049">
        <v>2022</v>
      </c>
      <c r="D13" s="903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2531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2532</v>
      </c>
    </row>
    <row r="5" spans="1:17" x14ac:dyDescent="0.25">
      <c r="A5" s="217">
        <v>2021</v>
      </c>
      <c r="B5" s="599">
        <v>405</v>
      </c>
      <c r="C5" s="616">
        <v>330</v>
      </c>
      <c r="D5" s="616">
        <v>75</v>
      </c>
      <c r="E5" s="599">
        <v>2638</v>
      </c>
      <c r="F5" s="616">
        <v>1169</v>
      </c>
      <c r="G5" s="943">
        <v>1469</v>
      </c>
      <c r="H5" s="616">
        <v>904</v>
      </c>
      <c r="I5" s="616">
        <v>332</v>
      </c>
      <c r="J5" s="616">
        <v>572</v>
      </c>
      <c r="K5" s="217">
        <f>SUM(B5,E5,H5)</f>
        <v>3947</v>
      </c>
      <c r="M5" s="80"/>
      <c r="N5" s="170" t="s">
        <v>656</v>
      </c>
      <c r="O5" s="83" t="s">
        <v>657</v>
      </c>
      <c r="P5" s="211"/>
      <c r="Q5" s="49" t="s">
        <v>493</v>
      </c>
    </row>
    <row r="6" spans="1:17" x14ac:dyDescent="0.25">
      <c r="A6" s="286">
        <v>2022</v>
      </c>
      <c r="B6" s="601">
        <v>371</v>
      </c>
      <c r="C6" s="612">
        <v>295</v>
      </c>
      <c r="D6" s="944">
        <v>76</v>
      </c>
      <c r="E6" s="601">
        <v>2666</v>
      </c>
      <c r="F6" s="612">
        <v>1164</v>
      </c>
      <c r="G6" s="944">
        <v>1502</v>
      </c>
      <c r="H6" s="601">
        <v>884</v>
      </c>
      <c r="I6" s="612">
        <v>360</v>
      </c>
      <c r="J6" s="612">
        <v>524</v>
      </c>
      <c r="K6" s="218">
        <f>SUM(B6,E6,H6)</f>
        <v>3921</v>
      </c>
      <c r="M6" s="105" t="s">
        <v>284</v>
      </c>
      <c r="N6" s="171">
        <f>IF(ISBLANK(J7),"",J7)</f>
        <v>519</v>
      </c>
      <c r="O6" s="80">
        <f>IF(ISBLANK(I7),"",I7)</f>
        <v>366</v>
      </c>
      <c r="P6" s="211"/>
    </row>
    <row r="7" spans="1:17" ht="24.75" x14ac:dyDescent="0.25">
      <c r="A7" s="218">
        <v>2023</v>
      </c>
      <c r="B7" s="601">
        <v>324</v>
      </c>
      <c r="C7" s="612">
        <v>258</v>
      </c>
      <c r="D7" s="944">
        <v>66</v>
      </c>
      <c r="E7" s="601">
        <v>2659</v>
      </c>
      <c r="F7" s="612">
        <v>1152</v>
      </c>
      <c r="G7" s="944">
        <v>1507</v>
      </c>
      <c r="H7" s="601">
        <v>885</v>
      </c>
      <c r="I7" s="612">
        <v>366</v>
      </c>
      <c r="J7" s="612">
        <v>519</v>
      </c>
      <c r="K7" s="218">
        <f>SUM(B7,E7,H7)</f>
        <v>3868</v>
      </c>
      <c r="M7" s="106" t="s">
        <v>285</v>
      </c>
      <c r="N7" s="220">
        <f>IF(ISBLANK(G7),"",G7)</f>
        <v>1507</v>
      </c>
      <c r="O7" s="107">
        <f>IF(ISBLANK(F7),"",F7)</f>
        <v>1152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66</v>
      </c>
      <c r="O8" s="83">
        <f>IF(ISBLANK(C7),"",C7)</f>
        <v>258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2533</v>
      </c>
    </row>
    <row r="12" spans="1:17" x14ac:dyDescent="0.25">
      <c r="M12" s="80"/>
      <c r="N12" s="170" t="s">
        <v>658</v>
      </c>
      <c r="O12" s="83" t="s">
        <v>659</v>
      </c>
      <c r="P12" s="211"/>
      <c r="Q12" s="205" t="s">
        <v>492</v>
      </c>
    </row>
    <row r="13" spans="1:17" x14ac:dyDescent="0.25">
      <c r="M13" s="105" t="s">
        <v>513</v>
      </c>
      <c r="N13" s="171">
        <f>IF(ISBLANK(J7),"",J7)</f>
        <v>519</v>
      </c>
      <c r="O13" s="80">
        <f>IF(ISBLANK(I7),"",I7)</f>
        <v>366</v>
      </c>
      <c r="P13" s="211"/>
    </row>
    <row r="14" spans="1:17" ht="27.75" customHeight="1" x14ac:dyDescent="0.25">
      <c r="M14" s="106" t="s">
        <v>514</v>
      </c>
      <c r="N14" s="220">
        <f>IF(ISBLANK(G7),"",G7)</f>
        <v>1507</v>
      </c>
      <c r="O14" s="107">
        <f>IF(ISBLANK(F7),"",F7)</f>
        <v>1152</v>
      </c>
      <c r="P14" s="211"/>
    </row>
    <row r="15" spans="1:17" ht="26.25" customHeight="1" x14ac:dyDescent="0.25">
      <c r="M15" s="108" t="s">
        <v>515</v>
      </c>
      <c r="N15" s="170">
        <f>IF(ISBLANK(D7),"",D7)</f>
        <v>66</v>
      </c>
      <c r="O15" s="83">
        <f>IF(ISBLANK(C7),"",C7)</f>
        <v>258</v>
      </c>
      <c r="P15" s="211"/>
    </row>
    <row r="16" spans="1:17" ht="15.75" thickBot="1" x14ac:dyDescent="0.3"/>
    <row r="17" spans="1:17" x14ac:dyDescent="0.25">
      <c r="A17" s="1035"/>
      <c r="B17" s="1035"/>
      <c r="C17" s="1035"/>
      <c r="D17" s="1035"/>
      <c r="E17" s="1035"/>
      <c r="F17" s="1035"/>
      <c r="G17" s="1035"/>
      <c r="H17" s="1035"/>
      <c r="I17" s="1035"/>
      <c r="J17" s="1035"/>
      <c r="K17" s="1035"/>
      <c r="L17" s="1035"/>
      <c r="M17" s="1035"/>
      <c r="N17" s="1035"/>
      <c r="O17" s="1035"/>
    </row>
    <row r="18" spans="1:17" ht="18.75" x14ac:dyDescent="0.3">
      <c r="A18" s="32" t="s">
        <v>2796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2639</v>
      </c>
    </row>
    <row r="21" spans="1:17" x14ac:dyDescent="0.25">
      <c r="A21" s="217">
        <v>2021</v>
      </c>
      <c r="B21" s="599">
        <v>140</v>
      </c>
      <c r="C21" s="616">
        <v>115</v>
      </c>
      <c r="D21" s="616">
        <v>25</v>
      </c>
      <c r="E21" s="599">
        <v>618</v>
      </c>
      <c r="F21" s="616">
        <v>272</v>
      </c>
      <c r="G21" s="943">
        <v>346</v>
      </c>
      <c r="H21" s="616">
        <v>178</v>
      </c>
      <c r="I21" s="616">
        <v>49</v>
      </c>
      <c r="J21" s="616">
        <v>129</v>
      </c>
      <c r="K21" s="217">
        <f>SUM(B21,E21,H21)</f>
        <v>936</v>
      </c>
      <c r="M21" s="80"/>
      <c r="N21" s="170" t="s">
        <v>656</v>
      </c>
      <c r="O21" s="83" t="s">
        <v>657</v>
      </c>
      <c r="P21" s="211"/>
      <c r="Q21" s="49" t="s">
        <v>493</v>
      </c>
    </row>
    <row r="22" spans="1:17" x14ac:dyDescent="0.25">
      <c r="A22" s="286">
        <v>2022</v>
      </c>
      <c r="B22" s="1003">
        <v>124</v>
      </c>
      <c r="C22" s="1001">
        <v>104</v>
      </c>
      <c r="D22" s="1097">
        <v>20</v>
      </c>
      <c r="E22" s="1003">
        <v>639</v>
      </c>
      <c r="F22" s="1001">
        <v>289</v>
      </c>
      <c r="G22" s="1097">
        <v>350</v>
      </c>
      <c r="H22" s="1003">
        <v>228</v>
      </c>
      <c r="I22" s="1001">
        <v>79</v>
      </c>
      <c r="J22" s="1001">
        <v>149</v>
      </c>
      <c r="K22" s="218">
        <f>SUM(B22,E22,H22)</f>
        <v>991</v>
      </c>
      <c r="M22" s="105" t="s">
        <v>284</v>
      </c>
      <c r="N22" s="171">
        <f>IF(ISBLANK(J23),"",J23)</f>
        <v>145</v>
      </c>
      <c r="O22" s="80">
        <f>IF(ISBLANK(I23),"",I23)</f>
        <v>76</v>
      </c>
      <c r="P22" s="211"/>
    </row>
    <row r="23" spans="1:17" ht="24.75" x14ac:dyDescent="0.25">
      <c r="A23" s="218">
        <v>2023</v>
      </c>
      <c r="B23" s="1003">
        <v>123</v>
      </c>
      <c r="C23" s="1001">
        <v>94</v>
      </c>
      <c r="D23" s="1097">
        <v>29</v>
      </c>
      <c r="E23" s="1003">
        <v>647</v>
      </c>
      <c r="F23" s="1001">
        <v>271</v>
      </c>
      <c r="G23" s="1097">
        <v>376</v>
      </c>
      <c r="H23" s="1003">
        <v>221</v>
      </c>
      <c r="I23" s="1001">
        <v>76</v>
      </c>
      <c r="J23" s="1001">
        <v>145</v>
      </c>
      <c r="K23" s="218">
        <f>SUM(B23,E23,H23)</f>
        <v>991</v>
      </c>
      <c r="M23" s="106" t="s">
        <v>285</v>
      </c>
      <c r="N23" s="220">
        <f>IF(ISBLANK(G23),"",G23)</f>
        <v>376</v>
      </c>
      <c r="O23" s="107">
        <f>IF(ISBLANK(F23),"",F23)</f>
        <v>271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29</v>
      </c>
      <c r="O24" s="109">
        <f>IF(ISBLANK(C23),"",C23)</f>
        <v>94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2640</v>
      </c>
    </row>
    <row r="28" spans="1:17" x14ac:dyDescent="0.25">
      <c r="M28" s="80"/>
      <c r="N28" s="170" t="s">
        <v>658</v>
      </c>
      <c r="O28" s="83" t="s">
        <v>659</v>
      </c>
      <c r="P28" s="211"/>
      <c r="Q28" s="205" t="s">
        <v>492</v>
      </c>
    </row>
    <row r="29" spans="1:17" x14ac:dyDescent="0.25">
      <c r="M29" s="105" t="s">
        <v>513</v>
      </c>
      <c r="N29" s="171">
        <f>IF(ISBLANK(J23),"",J23)</f>
        <v>145</v>
      </c>
      <c r="O29" s="80">
        <f>IF(ISBLANK(I23),"",I23)</f>
        <v>76</v>
      </c>
      <c r="P29" s="211"/>
    </row>
    <row r="30" spans="1:17" ht="27.75" customHeight="1" x14ac:dyDescent="0.25">
      <c r="M30" s="106" t="s">
        <v>514</v>
      </c>
      <c r="N30" s="220">
        <f>IF(ISBLANK(G23),"",G23)</f>
        <v>376</v>
      </c>
      <c r="O30" s="107">
        <f>IF(ISBLANK(F23),"",F23)</f>
        <v>271</v>
      </c>
      <c r="P30" s="211"/>
    </row>
    <row r="31" spans="1:17" ht="27.75" customHeight="1" x14ac:dyDescent="0.25">
      <c r="M31" s="108" t="s">
        <v>515</v>
      </c>
      <c r="N31" s="221">
        <f>IF(ISBLANK(D23),"",D23)</f>
        <v>29</v>
      </c>
      <c r="O31" s="109">
        <f>IF(ISBLANK(C23),"",C23)</f>
        <v>94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2421</v>
      </c>
    </row>
    <row r="5" spans="1:4" ht="30" x14ac:dyDescent="0.25">
      <c r="A5" s="685" t="s">
        <v>473</v>
      </c>
      <c r="B5" s="655">
        <v>1062582</v>
      </c>
      <c r="D5" s="253"/>
    </row>
    <row r="6" spans="1:4" ht="30" x14ac:dyDescent="0.25">
      <c r="A6" s="686" t="s">
        <v>474</v>
      </c>
      <c r="B6" s="617">
        <v>1542719</v>
      </c>
      <c r="D6" s="253"/>
    </row>
    <row r="7" spans="1:4" x14ac:dyDescent="0.25">
      <c r="B7" s="253"/>
      <c r="D7" s="253"/>
    </row>
    <row r="8" spans="1:4" x14ac:dyDescent="0.25">
      <c r="B8" s="1050">
        <v>2022</v>
      </c>
      <c r="C8" s="585" t="s">
        <v>872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8" t="s">
        <v>4</v>
      </c>
      <c r="B3" s="608" t="s">
        <v>1022</v>
      </c>
      <c r="C3" s="1225" t="s">
        <v>1023</v>
      </c>
      <c r="D3" s="1226"/>
      <c r="E3" s="1227"/>
      <c r="F3" s="1225" t="s">
        <v>1405</v>
      </c>
      <c r="G3" s="1226"/>
      <c r="H3" s="1227"/>
      <c r="I3" s="1225" t="s">
        <v>468</v>
      </c>
      <c r="J3" s="1226"/>
      <c r="K3" s="1227"/>
      <c r="L3" s="1225" t="s">
        <v>467</v>
      </c>
      <c r="M3" s="1226"/>
      <c r="N3" s="1227"/>
    </row>
    <row r="4" spans="1:14" x14ac:dyDescent="0.25">
      <c r="A4" s="1199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3"/>
      <c r="F5" s="610"/>
      <c r="G5" s="611"/>
      <c r="H5" s="943"/>
      <c r="I5" s="610">
        <v>0.4</v>
      </c>
      <c r="J5" s="611">
        <v>0.7</v>
      </c>
      <c r="K5" s="943">
        <v>0.1</v>
      </c>
      <c r="L5" s="610"/>
      <c r="M5" s="611"/>
      <c r="N5" s="943"/>
    </row>
    <row r="6" spans="1:14" x14ac:dyDescent="0.25">
      <c r="A6" s="286">
        <v>2021</v>
      </c>
      <c r="B6" s="457">
        <v>7</v>
      </c>
      <c r="C6" s="457"/>
      <c r="D6" s="458"/>
      <c r="E6" s="974"/>
      <c r="F6" s="457">
        <v>28</v>
      </c>
      <c r="G6" s="458">
        <v>21</v>
      </c>
      <c r="H6" s="974">
        <v>7</v>
      </c>
      <c r="I6" s="457">
        <v>0.4</v>
      </c>
      <c r="J6" s="458">
        <v>0.2</v>
      </c>
      <c r="K6" s="974">
        <v>0.6</v>
      </c>
      <c r="L6" s="457"/>
      <c r="M6" s="458"/>
      <c r="N6" s="974"/>
    </row>
    <row r="7" spans="1:14" x14ac:dyDescent="0.25">
      <c r="A7" s="286">
        <v>2022</v>
      </c>
      <c r="B7" s="601">
        <v>7</v>
      </c>
      <c r="C7" s="601"/>
      <c r="D7" s="612"/>
      <c r="E7" s="1097"/>
      <c r="F7" s="601">
        <v>23</v>
      </c>
      <c r="G7" s="612">
        <v>11</v>
      </c>
      <c r="H7" s="1097">
        <v>12</v>
      </c>
      <c r="I7" s="601">
        <v>0.9</v>
      </c>
      <c r="J7" s="612">
        <v>1.8</v>
      </c>
      <c r="K7" s="1097">
        <v>0.1</v>
      </c>
      <c r="L7" s="601"/>
      <c r="M7" s="612"/>
      <c r="N7" s="1097"/>
    </row>
    <row r="8" spans="1:14" x14ac:dyDescent="0.25">
      <c r="A8" s="219">
        <v>2023</v>
      </c>
      <c r="B8" s="945">
        <v>7</v>
      </c>
      <c r="C8" s="945"/>
      <c r="D8" s="1099"/>
      <c r="E8" s="977"/>
      <c r="F8" s="945">
        <v>0</v>
      </c>
      <c r="G8" s="1099">
        <v>0</v>
      </c>
      <c r="H8" s="977">
        <v>0</v>
      </c>
      <c r="I8" s="945"/>
      <c r="J8" s="1099"/>
      <c r="K8" s="977"/>
      <c r="L8" s="945"/>
      <c r="M8" s="1099"/>
      <c r="N8" s="977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F1" sqref="F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9" t="s">
        <v>1505</v>
      </c>
      <c r="B2" s="1229"/>
      <c r="C2" s="1229"/>
      <c r="D2" s="1229"/>
      <c r="E2" s="1229"/>
      <c r="F2" s="267"/>
      <c r="G2" s="363"/>
      <c r="H2" s="1229" t="s">
        <v>2130</v>
      </c>
      <c r="I2" s="1229"/>
      <c r="J2" s="1229"/>
      <c r="K2" s="1229"/>
      <c r="L2" s="1229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582</v>
      </c>
      <c r="B5" s="207">
        <v>116</v>
      </c>
      <c r="C5" s="207">
        <v>76</v>
      </c>
      <c r="G5" s="113"/>
      <c r="H5" s="174" t="s">
        <v>582</v>
      </c>
      <c r="I5" s="207">
        <v>49</v>
      </c>
      <c r="J5" s="207">
        <v>57</v>
      </c>
    </row>
    <row r="6" spans="1:13" ht="15" customHeight="1" x14ac:dyDescent="0.25">
      <c r="A6" s="175" t="s">
        <v>583</v>
      </c>
      <c r="B6" s="208">
        <v>1461</v>
      </c>
      <c r="C6" s="208">
        <v>113</v>
      </c>
      <c r="G6" s="113"/>
      <c r="H6" s="175" t="s">
        <v>583</v>
      </c>
      <c r="I6" s="208">
        <v>269</v>
      </c>
      <c r="J6" s="208">
        <v>59</v>
      </c>
    </row>
    <row r="7" spans="1:13" ht="15" customHeight="1" x14ac:dyDescent="0.25">
      <c r="A7" s="175" t="s">
        <v>584</v>
      </c>
      <c r="B7" s="208">
        <v>3886</v>
      </c>
      <c r="C7" s="208">
        <v>1701</v>
      </c>
      <c r="G7" s="113"/>
      <c r="H7" s="175" t="s">
        <v>584</v>
      </c>
      <c r="I7" s="208">
        <v>2007</v>
      </c>
      <c r="J7" s="208">
        <v>515</v>
      </c>
    </row>
    <row r="8" spans="1:13" ht="15" customHeight="1" x14ac:dyDescent="0.25">
      <c r="A8" s="175" t="s">
        <v>585</v>
      </c>
      <c r="B8" s="208">
        <v>7299</v>
      </c>
      <c r="C8" s="208">
        <v>6265</v>
      </c>
      <c r="G8" s="113"/>
      <c r="H8" s="175" t="s">
        <v>585</v>
      </c>
      <c r="I8" s="208">
        <v>5705</v>
      </c>
      <c r="J8" s="208">
        <v>4249</v>
      </c>
    </row>
    <row r="9" spans="1:13" ht="15" customHeight="1" x14ac:dyDescent="0.25">
      <c r="A9" s="175" t="s">
        <v>586</v>
      </c>
      <c r="B9" s="208">
        <v>16469</v>
      </c>
      <c r="C9" s="208">
        <v>19365</v>
      </c>
      <c r="G9" s="113"/>
      <c r="H9" s="175" t="s">
        <v>586</v>
      </c>
      <c r="I9" s="208">
        <v>15905</v>
      </c>
      <c r="J9" s="208">
        <v>18330</v>
      </c>
    </row>
    <row r="10" spans="1:13" ht="15" customHeight="1" x14ac:dyDescent="0.25">
      <c r="A10" s="175" t="s">
        <v>587</v>
      </c>
      <c r="B10" s="208">
        <v>2278</v>
      </c>
      <c r="C10" s="208">
        <v>2094</v>
      </c>
      <c r="G10" s="113"/>
      <c r="H10" s="175" t="s">
        <v>587</v>
      </c>
      <c r="I10" s="208">
        <v>2326</v>
      </c>
      <c r="J10" s="208">
        <v>1887</v>
      </c>
    </row>
    <row r="11" spans="1:13" ht="15" customHeight="1" x14ac:dyDescent="0.25">
      <c r="A11" s="176" t="s">
        <v>588</v>
      </c>
      <c r="B11" s="209">
        <v>3436</v>
      </c>
      <c r="C11" s="209">
        <v>2944</v>
      </c>
      <c r="G11" s="113"/>
      <c r="H11" s="176" t="s">
        <v>588</v>
      </c>
      <c r="I11" s="209">
        <v>5295</v>
      </c>
      <c r="J11" s="209">
        <v>3816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9" t="s">
        <v>1505</v>
      </c>
      <c r="B14" s="1229"/>
      <c r="C14" s="1229"/>
      <c r="D14" s="1229"/>
      <c r="E14" s="1229"/>
      <c r="F14" s="267"/>
      <c r="G14" s="363"/>
      <c r="H14" s="1229" t="s">
        <v>2130</v>
      </c>
      <c r="I14" s="1229"/>
      <c r="J14" s="1229"/>
      <c r="K14" s="1229"/>
      <c r="L14" s="1229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582</v>
      </c>
      <c r="B17" s="177">
        <f>IF(ISBLANK(B5),"0",B5)</f>
        <v>116</v>
      </c>
      <c r="C17" s="178">
        <f>IF(ISBLANK(C5),"0",C5)</f>
        <v>76</v>
      </c>
      <c r="G17" s="113"/>
      <c r="H17" s="174" t="s">
        <v>582</v>
      </c>
      <c r="I17" s="177">
        <f>IF(ISBLANK(I5),"0",I5)</f>
        <v>49</v>
      </c>
      <c r="J17" s="178">
        <f>IF(ISBLANK(J5),"0",J5)</f>
        <v>57</v>
      </c>
    </row>
    <row r="18" spans="1:13" ht="15" customHeight="1" x14ac:dyDescent="0.25">
      <c r="A18" s="175" t="s">
        <v>583</v>
      </c>
      <c r="B18" s="179">
        <f t="shared" ref="B18:C18" si="0">IF(ISBLANK(B6),"0",B6)</f>
        <v>1461</v>
      </c>
      <c r="C18" s="180">
        <f t="shared" si="0"/>
        <v>113</v>
      </c>
      <c r="G18" s="113"/>
      <c r="H18" s="175" t="s">
        <v>583</v>
      </c>
      <c r="I18" s="179">
        <f t="shared" ref="I18:J18" si="1">IF(ISBLANK(I6),"0",I6)</f>
        <v>269</v>
      </c>
      <c r="J18" s="180">
        <f t="shared" si="1"/>
        <v>59</v>
      </c>
    </row>
    <row r="19" spans="1:13" ht="15" customHeight="1" x14ac:dyDescent="0.25">
      <c r="A19" s="175" t="s">
        <v>584</v>
      </c>
      <c r="B19" s="179">
        <f t="shared" ref="B19:C19" si="2">IF(ISBLANK(B7),"0",B7)</f>
        <v>3886</v>
      </c>
      <c r="C19" s="180">
        <f t="shared" si="2"/>
        <v>1701</v>
      </c>
      <c r="G19" s="113"/>
      <c r="H19" s="175" t="s">
        <v>584</v>
      </c>
      <c r="I19" s="179">
        <f t="shared" ref="I19:J19" si="3">IF(ISBLANK(I7),"0",I7)</f>
        <v>2007</v>
      </c>
      <c r="J19" s="180">
        <f t="shared" si="3"/>
        <v>515</v>
      </c>
    </row>
    <row r="20" spans="1:13" ht="15" customHeight="1" x14ac:dyDescent="0.25">
      <c r="A20" s="175" t="s">
        <v>585</v>
      </c>
      <c r="B20" s="179">
        <f t="shared" ref="B20:C20" si="4">IF(ISBLANK(B8),"0",B8)</f>
        <v>7299</v>
      </c>
      <c r="C20" s="180">
        <f t="shared" si="4"/>
        <v>6265</v>
      </c>
      <c r="G20" s="113"/>
      <c r="H20" s="175" t="s">
        <v>585</v>
      </c>
      <c r="I20" s="179">
        <f t="shared" ref="I20:J20" si="5">IF(ISBLANK(I8),"0",I8)</f>
        <v>5705</v>
      </c>
      <c r="J20" s="180">
        <f t="shared" si="5"/>
        <v>4249</v>
      </c>
    </row>
    <row r="21" spans="1:13" ht="15" customHeight="1" x14ac:dyDescent="0.25">
      <c r="A21" s="175" t="s">
        <v>586</v>
      </c>
      <c r="B21" s="179">
        <f t="shared" ref="B21:C21" si="6">IF(ISBLANK(B9),"0",B9)</f>
        <v>16469</v>
      </c>
      <c r="C21" s="180">
        <f t="shared" si="6"/>
        <v>19365</v>
      </c>
      <c r="G21" s="113"/>
      <c r="H21" s="175" t="s">
        <v>586</v>
      </c>
      <c r="I21" s="179">
        <f t="shared" ref="I21:J21" si="7">IF(ISBLANK(I9),"0",I9)</f>
        <v>15905</v>
      </c>
      <c r="J21" s="180">
        <f t="shared" si="7"/>
        <v>18330</v>
      </c>
    </row>
    <row r="22" spans="1:13" ht="15" customHeight="1" x14ac:dyDescent="0.25">
      <c r="A22" s="175" t="s">
        <v>587</v>
      </c>
      <c r="B22" s="179">
        <f t="shared" ref="B22:C22" si="8">IF(ISBLANK(B10),"0",B10)</f>
        <v>2278</v>
      </c>
      <c r="C22" s="180">
        <f t="shared" si="8"/>
        <v>2094</v>
      </c>
      <c r="G22" s="113"/>
      <c r="H22" s="175" t="s">
        <v>587</v>
      </c>
      <c r="I22" s="179">
        <f t="shared" ref="I22:J22" si="9">IF(ISBLANK(I10),"0",I10)</f>
        <v>2326</v>
      </c>
      <c r="J22" s="180">
        <f t="shared" si="9"/>
        <v>1887</v>
      </c>
    </row>
    <row r="23" spans="1:13" ht="15" customHeight="1" x14ac:dyDescent="0.25">
      <c r="A23" s="176" t="s">
        <v>588</v>
      </c>
      <c r="B23" s="181">
        <f t="shared" ref="B23:C23" si="10">IF(ISBLANK(B11),"0",B11)</f>
        <v>3436</v>
      </c>
      <c r="C23" s="182">
        <f t="shared" si="10"/>
        <v>2944</v>
      </c>
      <c r="G23" s="113"/>
      <c r="H23" s="176" t="s">
        <v>588</v>
      </c>
      <c r="I23" s="181">
        <f t="shared" ref="I23:J23" si="11">IF(ISBLANK(I11),"0",I11)</f>
        <v>5295</v>
      </c>
      <c r="J23" s="182">
        <f t="shared" si="11"/>
        <v>3816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8" t="s">
        <v>1505</v>
      </c>
      <c r="B26" s="1229"/>
      <c r="C26" s="1229"/>
      <c r="D26" s="1229"/>
      <c r="E26" s="1229"/>
      <c r="F26" s="253"/>
      <c r="G26" s="113"/>
      <c r="H26" s="1229" t="s">
        <v>2130</v>
      </c>
      <c r="I26" s="1229"/>
      <c r="J26" s="1229"/>
      <c r="K26" s="1229"/>
      <c r="L26" s="1229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589</v>
      </c>
      <c r="B29" s="184">
        <f>B17/SUM(B17:B23)*100</f>
        <v>0.33195020746887965</v>
      </c>
      <c r="C29" s="184">
        <f>C17/SUM(C17:C23)*100</f>
        <v>0.23342957184102217</v>
      </c>
      <c r="D29" s="253"/>
      <c r="E29" s="253"/>
      <c r="G29" s="113"/>
      <c r="H29" s="174" t="s">
        <v>589</v>
      </c>
      <c r="I29" s="184">
        <f>I17/SUM(I17:I23)*100</f>
        <v>0.15527950310559005</v>
      </c>
      <c r="J29" s="184">
        <f>J17/SUM(J17:J23)*100</f>
        <v>0.19714315359872719</v>
      </c>
      <c r="K29" s="253"/>
      <c r="L29" s="253"/>
    </row>
    <row r="30" spans="1:13" ht="15" customHeight="1" x14ac:dyDescent="0.25">
      <c r="A30" s="175" t="s">
        <v>590</v>
      </c>
      <c r="B30" s="185">
        <f>B18/SUM(B17:B23)*100</f>
        <v>4.1808556302761479</v>
      </c>
      <c r="C30" s="185">
        <f>C18/SUM(C17:C23)*100</f>
        <v>0.34707291602678297</v>
      </c>
      <c r="D30" s="253"/>
      <c r="E30" s="253"/>
      <c r="G30" s="113"/>
      <c r="H30" s="175" t="s">
        <v>590</v>
      </c>
      <c r="I30" s="185">
        <f>I18/SUM(I17:I23)*100</f>
        <v>0.85245278235517807</v>
      </c>
      <c r="J30" s="185">
        <f>J18/SUM(J17:J23)*100</f>
        <v>0.20406045723377031</v>
      </c>
      <c r="K30" s="253"/>
      <c r="L30" s="253"/>
    </row>
    <row r="31" spans="1:13" ht="15" customHeight="1" x14ac:dyDescent="0.25">
      <c r="A31" s="175" t="s">
        <v>591</v>
      </c>
      <c r="B31" s="185">
        <f>B19/SUM(B17:B23)*100</f>
        <v>11.120331950207468</v>
      </c>
      <c r="C31" s="185">
        <f>C19/SUM(C17:C23)*100</f>
        <v>5.2245223908102458</v>
      </c>
      <c r="D31" s="253"/>
      <c r="E31" s="253"/>
      <c r="G31" s="113"/>
      <c r="H31" s="175" t="s">
        <v>591</v>
      </c>
      <c r="I31" s="185">
        <f>I19/SUM(I17:I23)*100</f>
        <v>6.3601216884269229</v>
      </c>
      <c r="J31" s="185">
        <f>J19/SUM(J17:J23)*100</f>
        <v>1.7812056860235879</v>
      </c>
      <c r="K31" s="253"/>
      <c r="L31" s="253"/>
    </row>
    <row r="32" spans="1:13" ht="15" customHeight="1" x14ac:dyDescent="0.25">
      <c r="A32" s="175" t="s">
        <v>592</v>
      </c>
      <c r="B32" s="185">
        <f>B20/SUM(B17:B23)*100</f>
        <v>20.887108313063386</v>
      </c>
      <c r="C32" s="185">
        <f>C20/SUM(C17:C23)*100</f>
        <v>19.242582468210578</v>
      </c>
      <c r="D32" s="253"/>
      <c r="E32" s="253"/>
      <c r="G32" s="113"/>
      <c r="H32" s="175" t="s">
        <v>592</v>
      </c>
      <c r="I32" s="185">
        <f>I20/SUM(I17:I23)*100</f>
        <v>18.078970718722271</v>
      </c>
      <c r="J32" s="185">
        <f>J20/SUM(J17:J23)*100</f>
        <v>14.695811572648982</v>
      </c>
      <c r="K32" s="253"/>
      <c r="L32" s="253"/>
    </row>
    <row r="33" spans="1:12" ht="15" customHeight="1" x14ac:dyDescent="0.25">
      <c r="A33" s="175" t="s">
        <v>593</v>
      </c>
      <c r="B33" s="185">
        <f>B21/SUM(B17:B23)*100</f>
        <v>47.128344541422237</v>
      </c>
      <c r="C33" s="185">
        <f>C21/SUM(C17:C23)*100</f>
        <v>59.478469193439395</v>
      </c>
      <c r="D33" s="253"/>
      <c r="E33" s="253"/>
      <c r="G33" s="113"/>
      <c r="H33" s="175" t="s">
        <v>593</v>
      </c>
      <c r="I33" s="185">
        <f>I21/SUM(I17:I23)*100</f>
        <v>50.402459120294083</v>
      </c>
      <c r="J33" s="185">
        <f>J21/SUM(J17:J23)*100</f>
        <v>63.397087815169648</v>
      </c>
      <c r="K33" s="253"/>
      <c r="L33" s="253"/>
    </row>
    <row r="34" spans="1:12" ht="15" customHeight="1" x14ac:dyDescent="0.25">
      <c r="A34" s="175" t="s">
        <v>594</v>
      </c>
      <c r="B34" s="185">
        <f>B22/SUM(B17:B23)*100</f>
        <v>6.5188152811561029</v>
      </c>
      <c r="C34" s="185">
        <f>C22/SUM(C17:C23)*100</f>
        <v>6.4315989925671113</v>
      </c>
      <c r="D34" s="253"/>
      <c r="E34" s="253"/>
      <c r="G34" s="113"/>
      <c r="H34" s="175" t="s">
        <v>594</v>
      </c>
      <c r="I34" s="185">
        <f>I22/SUM(I17:I23)*100</f>
        <v>7.3710229433388257</v>
      </c>
      <c r="J34" s="185">
        <f>J22/SUM(J17:J23)*100</f>
        <v>6.5264759796631271</v>
      </c>
      <c r="K34" s="253"/>
      <c r="L34" s="253"/>
    </row>
    <row r="35" spans="1:12" ht="15" customHeight="1" x14ac:dyDescent="0.25">
      <c r="A35" s="176" t="s">
        <v>595</v>
      </c>
      <c r="B35" s="186">
        <f>B23/SUM(B17:B23)*100</f>
        <v>9.8325940764057798</v>
      </c>
      <c r="C35" s="186">
        <f>C23/SUM(C17:C23)*100</f>
        <v>9.0423244671048586</v>
      </c>
      <c r="D35" s="253"/>
      <c r="E35" s="253"/>
      <c r="G35" s="113"/>
      <c r="H35" s="176" t="s">
        <v>595</v>
      </c>
      <c r="I35" s="186">
        <f>I23/SUM(I17:I23)*100</f>
        <v>16.77969324375713</v>
      </c>
      <c r="J35" s="186">
        <f>J23/SUM(J17:J23)*100</f>
        <v>13.198215335662159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8" t="s">
        <v>596</v>
      </c>
      <c r="B38" s="1229"/>
      <c r="C38" s="1229"/>
      <c r="D38" s="1229"/>
      <c r="E38" s="1229"/>
      <c r="G38" s="113"/>
      <c r="H38" s="1228" t="s">
        <v>2131</v>
      </c>
      <c r="I38" s="1229"/>
      <c r="J38" s="1229"/>
      <c r="K38" s="1229"/>
      <c r="L38" s="1229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487</v>
      </c>
      <c r="C40" s="540" t="s">
        <v>488</v>
      </c>
      <c r="D40" s="253"/>
      <c r="E40" s="253"/>
      <c r="G40" s="113"/>
      <c r="H40" s="183"/>
      <c r="I40" s="540" t="s">
        <v>487</v>
      </c>
      <c r="J40" s="540" t="s">
        <v>488</v>
      </c>
      <c r="K40" s="253"/>
      <c r="L40" s="253"/>
    </row>
    <row r="41" spans="1:12" x14ac:dyDescent="0.25">
      <c r="A41" s="174" t="s">
        <v>597</v>
      </c>
      <c r="B41" s="184">
        <f t="shared" ref="B41:C47" si="12">B29</f>
        <v>0.33195020746887965</v>
      </c>
      <c r="C41" s="184">
        <f t="shared" si="12"/>
        <v>0.23342957184102217</v>
      </c>
      <c r="G41" s="113"/>
      <c r="H41" s="174" t="s">
        <v>597</v>
      </c>
      <c r="I41" s="184">
        <f t="shared" ref="I41:J41" si="13">I29</f>
        <v>0.15527950310559005</v>
      </c>
      <c r="J41" s="184">
        <f t="shared" si="13"/>
        <v>0.19714315359872719</v>
      </c>
    </row>
    <row r="42" spans="1:12" x14ac:dyDescent="0.25">
      <c r="A42" s="175" t="s">
        <v>598</v>
      </c>
      <c r="B42" s="185">
        <f t="shared" si="12"/>
        <v>4.1808556302761479</v>
      </c>
      <c r="C42" s="185">
        <f t="shared" si="12"/>
        <v>0.34707291602678297</v>
      </c>
      <c r="G42" s="113"/>
      <c r="H42" s="175" t="s">
        <v>598</v>
      </c>
      <c r="I42" s="185">
        <f t="shared" ref="I42:J42" si="14">I30</f>
        <v>0.85245278235517807</v>
      </c>
      <c r="J42" s="185">
        <f t="shared" si="14"/>
        <v>0.20406045723377031</v>
      </c>
    </row>
    <row r="43" spans="1:12" x14ac:dyDescent="0.25">
      <c r="A43" s="175" t="s">
        <v>599</v>
      </c>
      <c r="B43" s="185">
        <f t="shared" si="12"/>
        <v>11.120331950207468</v>
      </c>
      <c r="C43" s="185">
        <f t="shared" si="12"/>
        <v>5.2245223908102458</v>
      </c>
      <c r="G43" s="113"/>
      <c r="H43" s="175" t="s">
        <v>599</v>
      </c>
      <c r="I43" s="185">
        <f t="shared" ref="I43:J43" si="15">I31</f>
        <v>6.3601216884269229</v>
      </c>
      <c r="J43" s="185">
        <f t="shared" si="15"/>
        <v>1.7812056860235879</v>
      </c>
    </row>
    <row r="44" spans="1:12" x14ac:dyDescent="0.25">
      <c r="A44" s="175" t="s">
        <v>600</v>
      </c>
      <c r="B44" s="185">
        <f t="shared" si="12"/>
        <v>20.887108313063386</v>
      </c>
      <c r="C44" s="185">
        <f t="shared" si="12"/>
        <v>19.242582468210578</v>
      </c>
      <c r="G44" s="113"/>
      <c r="H44" s="175" t="s">
        <v>600</v>
      </c>
      <c r="I44" s="185">
        <f t="shared" ref="I44:J44" si="16">I32</f>
        <v>18.078970718722271</v>
      </c>
      <c r="J44" s="185">
        <f t="shared" si="16"/>
        <v>14.695811572648982</v>
      </c>
    </row>
    <row r="45" spans="1:12" x14ac:dyDescent="0.25">
      <c r="A45" s="175" t="s">
        <v>601</v>
      </c>
      <c r="B45" s="185">
        <f t="shared" si="12"/>
        <v>47.128344541422237</v>
      </c>
      <c r="C45" s="185">
        <f t="shared" si="12"/>
        <v>59.478469193439395</v>
      </c>
      <c r="G45" s="113"/>
      <c r="H45" s="175" t="s">
        <v>601</v>
      </c>
      <c r="I45" s="185">
        <f t="shared" ref="I45:J45" si="17">I33</f>
        <v>50.402459120294083</v>
      </c>
      <c r="J45" s="185">
        <f t="shared" si="17"/>
        <v>63.397087815169648</v>
      </c>
    </row>
    <row r="46" spans="1:12" x14ac:dyDescent="0.25">
      <c r="A46" s="175" t="s">
        <v>602</v>
      </c>
      <c r="B46" s="185">
        <f t="shared" si="12"/>
        <v>6.5188152811561029</v>
      </c>
      <c r="C46" s="185">
        <f t="shared" si="12"/>
        <v>6.4315989925671113</v>
      </c>
      <c r="G46" s="113"/>
      <c r="H46" s="175" t="s">
        <v>602</v>
      </c>
      <c r="I46" s="185">
        <f t="shared" ref="I46:J46" si="18">I34</f>
        <v>7.3710229433388257</v>
      </c>
      <c r="J46" s="185">
        <f t="shared" si="18"/>
        <v>6.5264759796631271</v>
      </c>
    </row>
    <row r="47" spans="1:12" x14ac:dyDescent="0.25">
      <c r="A47" s="176" t="s">
        <v>603</v>
      </c>
      <c r="B47" s="186">
        <f t="shared" si="12"/>
        <v>9.8325940764057798</v>
      </c>
      <c r="C47" s="186">
        <f t="shared" si="12"/>
        <v>9.0423244671048586</v>
      </c>
      <c r="G47" s="113"/>
      <c r="H47" s="176" t="s">
        <v>603</v>
      </c>
      <c r="I47" s="186">
        <f t="shared" ref="I47:J47" si="19">I35</f>
        <v>16.77969324375713</v>
      </c>
      <c r="J47" s="186">
        <f t="shared" si="19"/>
        <v>13.198215335662159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619</v>
      </c>
      <c r="B2" s="257"/>
      <c r="C2" s="257"/>
      <c r="D2" s="257"/>
      <c r="E2" s="257"/>
      <c r="F2" s="999"/>
      <c r="H2" s="680" t="s">
        <v>2132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999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999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620</v>
      </c>
      <c r="B5" s="207">
        <v>17808</v>
      </c>
      <c r="C5" s="207">
        <v>15511</v>
      </c>
      <c r="D5" s="253"/>
      <c r="E5" s="253"/>
      <c r="F5" s="999"/>
      <c r="H5" s="174" t="s">
        <v>620</v>
      </c>
      <c r="I5" s="207">
        <v>9002</v>
      </c>
      <c r="J5" s="207">
        <v>7083</v>
      </c>
    </row>
    <row r="6" spans="1:10" ht="15" customHeight="1" x14ac:dyDescent="0.25">
      <c r="A6" s="175" t="s">
        <v>621</v>
      </c>
      <c r="B6" s="208">
        <v>4667</v>
      </c>
      <c r="C6" s="208">
        <v>5010</v>
      </c>
      <c r="D6" s="253"/>
      <c r="E6" s="253"/>
      <c r="F6" s="999"/>
      <c r="H6" s="175" t="s">
        <v>621</v>
      </c>
      <c r="I6" s="208">
        <v>6955</v>
      </c>
      <c r="J6" s="208">
        <v>8914</v>
      </c>
    </row>
    <row r="7" spans="1:10" ht="15" customHeight="1" x14ac:dyDescent="0.25">
      <c r="A7" s="176" t="s">
        <v>622</v>
      </c>
      <c r="B7" s="209">
        <v>12470</v>
      </c>
      <c r="C7" s="209">
        <v>12037</v>
      </c>
      <c r="D7" s="253"/>
      <c r="E7" s="253"/>
      <c r="F7" s="999"/>
      <c r="H7" s="175" t="s">
        <v>622</v>
      </c>
      <c r="I7" s="208">
        <v>15531</v>
      </c>
      <c r="J7" s="208">
        <v>12814</v>
      </c>
    </row>
    <row r="8" spans="1:10" x14ac:dyDescent="0.25">
      <c r="D8" s="253"/>
      <c r="E8" s="253"/>
      <c r="F8" s="999"/>
      <c r="H8" s="176" t="s">
        <v>2133</v>
      </c>
      <c r="I8" s="209">
        <v>68</v>
      </c>
      <c r="J8" s="209">
        <v>102</v>
      </c>
    </row>
    <row r="9" spans="1:10" x14ac:dyDescent="0.25">
      <c r="A9" s="253"/>
      <c r="B9" s="253"/>
      <c r="C9" s="253"/>
      <c r="D9" s="253"/>
      <c r="E9" s="253"/>
      <c r="F9" s="999"/>
    </row>
    <row r="10" spans="1:10" ht="18.75" x14ac:dyDescent="0.3">
      <c r="A10" s="681" t="s">
        <v>619</v>
      </c>
      <c r="B10" s="257"/>
      <c r="C10" s="257"/>
      <c r="D10" s="257"/>
      <c r="E10" s="257"/>
      <c r="F10" s="999"/>
    </row>
    <row r="11" spans="1:10" ht="18.75" x14ac:dyDescent="0.3">
      <c r="A11" s="258"/>
      <c r="B11" s="258"/>
      <c r="C11" s="258"/>
      <c r="D11" s="253"/>
      <c r="E11" s="253"/>
      <c r="F11" s="999"/>
      <c r="H11" s="998" t="s">
        <v>2132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999"/>
      <c r="H12" s="258"/>
      <c r="I12" s="258"/>
      <c r="J12" s="258"/>
    </row>
    <row r="13" spans="1:10" ht="15" customHeight="1" x14ac:dyDescent="0.25">
      <c r="A13" s="174" t="s">
        <v>620</v>
      </c>
      <c r="B13" s="177">
        <f>IF(ISBLANK(B5),"0",B5)</f>
        <v>17808</v>
      </c>
      <c r="C13" s="178">
        <f>IF(ISBLANK(C5),"0",C5)</f>
        <v>15511</v>
      </c>
      <c r="D13" s="253"/>
      <c r="E13" s="253"/>
      <c r="F13" s="999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621</v>
      </c>
      <c r="B14" s="179">
        <f t="shared" ref="B14:C15" si="0">IF(ISBLANK(B6),"0",B6)</f>
        <v>4667</v>
      </c>
      <c r="C14" s="180">
        <f t="shared" si="0"/>
        <v>5010</v>
      </c>
      <c r="D14" s="253"/>
      <c r="E14" s="253"/>
      <c r="F14" s="999"/>
      <c r="H14" s="174" t="s">
        <v>620</v>
      </c>
      <c r="I14" s="177">
        <f>IF(ISBLANK(I5),"0",I5)</f>
        <v>9002</v>
      </c>
      <c r="J14" s="178">
        <f>IF(ISBLANK(J5),"0",J5)</f>
        <v>7083</v>
      </c>
    </row>
    <row r="15" spans="1:10" ht="15" customHeight="1" x14ac:dyDescent="0.25">
      <c r="A15" s="176" t="s">
        <v>622</v>
      </c>
      <c r="B15" s="181">
        <f t="shared" si="0"/>
        <v>12470</v>
      </c>
      <c r="C15" s="182">
        <f t="shared" si="0"/>
        <v>12037</v>
      </c>
      <c r="D15" s="253"/>
      <c r="E15" s="253"/>
      <c r="F15" s="999"/>
      <c r="H15" s="175" t="s">
        <v>621</v>
      </c>
      <c r="I15" s="179">
        <f t="shared" ref="I15:J15" si="1">IF(ISBLANK(I6),"0",I6)</f>
        <v>6955</v>
      </c>
      <c r="J15" s="180">
        <f t="shared" si="1"/>
        <v>8914</v>
      </c>
    </row>
    <row r="16" spans="1:10" x14ac:dyDescent="0.25">
      <c r="D16" s="253"/>
      <c r="E16" s="253"/>
      <c r="F16" s="999"/>
      <c r="H16" s="175" t="s">
        <v>622</v>
      </c>
      <c r="I16" s="179">
        <f t="shared" ref="I16:J16" si="2">IF(ISBLANK(I7),"0",I7)</f>
        <v>15531</v>
      </c>
      <c r="J16" s="180">
        <f t="shared" si="2"/>
        <v>12814</v>
      </c>
    </row>
    <row r="17" spans="1:10" x14ac:dyDescent="0.25">
      <c r="A17" s="253"/>
      <c r="B17" s="253"/>
      <c r="C17" s="253"/>
      <c r="D17" s="253"/>
      <c r="E17" s="253"/>
      <c r="F17" s="999"/>
      <c r="H17" s="176" t="s">
        <v>2133</v>
      </c>
      <c r="I17" s="181">
        <f t="shared" ref="I17:J17" si="3">IF(ISBLANK(I8),"0",I8)</f>
        <v>68</v>
      </c>
      <c r="J17" s="182">
        <f t="shared" si="3"/>
        <v>102</v>
      </c>
    </row>
    <row r="18" spans="1:10" ht="15.75" customHeight="1" x14ac:dyDescent="0.3">
      <c r="A18" s="1228" t="s">
        <v>623</v>
      </c>
      <c r="B18" s="1229"/>
      <c r="C18" s="1229"/>
      <c r="D18" s="257"/>
      <c r="E18" s="257"/>
      <c r="F18" s="999"/>
    </row>
    <row r="19" spans="1:10" x14ac:dyDescent="0.25">
      <c r="A19" s="258"/>
      <c r="B19" s="258"/>
      <c r="C19" s="258"/>
      <c r="D19" s="253"/>
      <c r="E19" s="253"/>
      <c r="F19" s="999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999"/>
      <c r="H20" s="1229" t="s">
        <v>2134</v>
      </c>
      <c r="I20" s="1229"/>
      <c r="J20" s="1229"/>
    </row>
    <row r="21" spans="1:10" ht="15" customHeight="1" x14ac:dyDescent="0.25">
      <c r="A21" s="174" t="s">
        <v>625</v>
      </c>
      <c r="B21" s="184">
        <f>B13/SUM(B13:B15)*100</f>
        <v>50.960080125912143</v>
      </c>
      <c r="C21" s="184">
        <f>C13/SUM(C13:C15)*100</f>
        <v>47.641132747711779</v>
      </c>
      <c r="D21" s="253"/>
      <c r="E21" s="253"/>
      <c r="F21" s="999"/>
      <c r="H21" s="258"/>
      <c r="I21" s="258"/>
      <c r="J21" s="258"/>
    </row>
    <row r="22" spans="1:10" ht="15" customHeight="1" x14ac:dyDescent="0.25">
      <c r="A22" s="175" t="s">
        <v>653</v>
      </c>
      <c r="B22" s="185">
        <f>B14/SUM(B13:B15)*100</f>
        <v>13.355272571183288</v>
      </c>
      <c r="C22" s="185">
        <f>C14/SUM(C13:C15)*100</f>
        <v>15.387923091098962</v>
      </c>
      <c r="D22" s="253"/>
      <c r="E22" s="253"/>
      <c r="F22" s="999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626</v>
      </c>
      <c r="B23" s="186">
        <f>B15/SUM(B13:B15)*100</f>
        <v>35.684647302904565</v>
      </c>
      <c r="C23" s="186">
        <f>C15/SUM(C13:C15)*100</f>
        <v>36.970944161189259</v>
      </c>
      <c r="D23" s="253"/>
      <c r="E23" s="253"/>
      <c r="F23" s="999"/>
      <c r="H23" s="174" t="s">
        <v>625</v>
      </c>
      <c r="I23" s="184">
        <f>I14/SUM(I14:I17)*100</f>
        <v>28.52706299911269</v>
      </c>
      <c r="J23" s="184">
        <f>J14/SUM(J14:J17)*100</f>
        <v>24.497630823504998</v>
      </c>
    </row>
    <row r="24" spans="1:10" x14ac:dyDescent="0.25">
      <c r="D24" s="253"/>
      <c r="E24" s="253"/>
      <c r="F24" s="999"/>
      <c r="H24" s="175" t="s">
        <v>653</v>
      </c>
      <c r="I24" s="185">
        <f>I15/SUM(I14:I17)*100</f>
        <v>22.040182532640383</v>
      </c>
      <c r="J24" s="185">
        <f>J15/SUM(J14:J17)*100</f>
        <v>30.830422301386918</v>
      </c>
    </row>
    <row r="25" spans="1:10" x14ac:dyDescent="0.25">
      <c r="A25" s="253"/>
      <c r="B25" s="253"/>
      <c r="C25" s="253"/>
      <c r="D25" s="253"/>
      <c r="E25" s="253"/>
      <c r="F25" s="999"/>
      <c r="H25" s="175" t="s">
        <v>626</v>
      </c>
      <c r="I25" s="185">
        <f>I16/SUM(I14:I17)*100</f>
        <v>49.217264545569783</v>
      </c>
      <c r="J25" s="185">
        <f>J16/SUM(J14:J17)*100</f>
        <v>44.319164389720889</v>
      </c>
    </row>
    <row r="26" spans="1:10" ht="16.5" customHeight="1" x14ac:dyDescent="0.3">
      <c r="A26" s="1228" t="s">
        <v>624</v>
      </c>
      <c r="B26" s="1229"/>
      <c r="C26" s="1229"/>
      <c r="D26" s="253"/>
      <c r="E26" s="253"/>
      <c r="F26" s="999"/>
      <c r="H26" s="176" t="s">
        <v>2136</v>
      </c>
      <c r="I26" s="186">
        <f>I17/SUM(I14:I17)*100</f>
        <v>0.2154899226771454</v>
      </c>
      <c r="J26" s="186">
        <f>J17/SUM(J14:J17)*100</f>
        <v>0.35278248538719609</v>
      </c>
    </row>
    <row r="27" spans="1:10" x14ac:dyDescent="0.25">
      <c r="A27" s="258"/>
      <c r="B27" s="258"/>
      <c r="C27" s="258"/>
      <c r="D27" s="253"/>
      <c r="E27" s="253"/>
      <c r="F27" s="999"/>
    </row>
    <row r="28" spans="1:10" ht="18.75" x14ac:dyDescent="0.3">
      <c r="A28" s="183"/>
      <c r="B28" s="540" t="s">
        <v>487</v>
      </c>
      <c r="C28" s="540" t="s">
        <v>488</v>
      </c>
      <c r="D28" s="253"/>
      <c r="E28" s="253"/>
      <c r="F28" s="999"/>
      <c r="H28" s="1230"/>
      <c r="I28" s="1230"/>
      <c r="J28" s="1230"/>
    </row>
    <row r="29" spans="1:10" ht="18.75" x14ac:dyDescent="0.3">
      <c r="A29" s="187" t="s">
        <v>627</v>
      </c>
      <c r="B29" s="188">
        <f t="shared" ref="B29:C31" si="4">B21</f>
        <v>50.960080125912143</v>
      </c>
      <c r="C29" s="189">
        <f t="shared" si="4"/>
        <v>47.641132747711779</v>
      </c>
      <c r="D29" s="253"/>
      <c r="E29" s="253"/>
      <c r="F29" s="999"/>
      <c r="H29" s="1229" t="s">
        <v>2135</v>
      </c>
      <c r="I29" s="1229"/>
      <c r="J29" s="1229"/>
    </row>
    <row r="30" spans="1:10" x14ac:dyDescent="0.25">
      <c r="A30" s="190" t="s">
        <v>628</v>
      </c>
      <c r="B30" s="191">
        <f t="shared" si="4"/>
        <v>13.355272571183288</v>
      </c>
      <c r="C30" s="192">
        <f t="shared" si="4"/>
        <v>15.387923091098962</v>
      </c>
      <c r="D30" s="253"/>
      <c r="E30" s="253"/>
      <c r="F30" s="999"/>
      <c r="H30" s="258"/>
      <c r="I30" s="258"/>
      <c r="J30" s="258"/>
    </row>
    <row r="31" spans="1:10" x14ac:dyDescent="0.25">
      <c r="A31" s="193" t="s">
        <v>629</v>
      </c>
      <c r="B31" s="194">
        <f t="shared" si="4"/>
        <v>35.684647302904565</v>
      </c>
      <c r="C31" s="195">
        <f t="shared" si="4"/>
        <v>36.970944161189259</v>
      </c>
      <c r="D31" s="253"/>
      <c r="E31" s="253"/>
      <c r="F31" s="999"/>
      <c r="H31" s="183"/>
      <c r="I31" s="1000" t="s">
        <v>487</v>
      </c>
      <c r="J31" s="1000" t="s">
        <v>488</v>
      </c>
    </row>
    <row r="32" spans="1:10" x14ac:dyDescent="0.25">
      <c r="D32" s="253"/>
      <c r="E32" s="253"/>
      <c r="F32" s="999"/>
      <c r="H32" s="187" t="s">
        <v>627</v>
      </c>
      <c r="I32" s="188">
        <f>I23</f>
        <v>28.52706299911269</v>
      </c>
      <c r="J32" s="189">
        <f>J23</f>
        <v>24.497630823504998</v>
      </c>
    </row>
    <row r="33" spans="4:10" x14ac:dyDescent="0.25">
      <c r="D33" s="253"/>
      <c r="E33" s="253"/>
      <c r="F33" s="999"/>
      <c r="H33" s="190" t="s">
        <v>628</v>
      </c>
      <c r="I33" s="191">
        <f t="shared" ref="I33:J33" si="5">I24</f>
        <v>22.040182532640383</v>
      </c>
      <c r="J33" s="192">
        <f t="shared" si="5"/>
        <v>30.830422301386918</v>
      </c>
    </row>
    <row r="34" spans="4:10" x14ac:dyDescent="0.25">
      <c r="D34" s="253"/>
      <c r="E34" s="253"/>
      <c r="F34" s="999"/>
      <c r="H34" s="190" t="s">
        <v>629</v>
      </c>
      <c r="I34" s="191">
        <f t="shared" ref="I34:J34" si="6">I25</f>
        <v>49.217264545569783</v>
      </c>
      <c r="J34" s="192">
        <f t="shared" si="6"/>
        <v>44.319164389720889</v>
      </c>
    </row>
    <row r="35" spans="4:10" x14ac:dyDescent="0.25">
      <c r="D35" s="253"/>
      <c r="E35" s="253"/>
      <c r="F35" s="999"/>
      <c r="H35" s="193" t="s">
        <v>2137</v>
      </c>
      <c r="I35" s="194">
        <f t="shared" ref="I35:J35" si="7">I26</f>
        <v>0.2154899226771454</v>
      </c>
      <c r="J35" s="195">
        <f t="shared" si="7"/>
        <v>0.35278248538719609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2916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667</v>
      </c>
      <c r="C7" s="55">
        <v>2022</v>
      </c>
      <c r="D7" s="359" t="s">
        <v>813</v>
      </c>
      <c r="E7" s="895" t="s">
        <v>5</v>
      </c>
    </row>
    <row r="8" spans="1:6" x14ac:dyDescent="0.25">
      <c r="A8" s="53" t="s">
        <v>10</v>
      </c>
      <c r="B8" s="58">
        <v>41</v>
      </c>
      <c r="C8" s="58">
        <v>2022</v>
      </c>
      <c r="D8" s="129" t="s">
        <v>1325</v>
      </c>
      <c r="E8" s="898" t="s">
        <v>5</v>
      </c>
    </row>
    <row r="9" spans="1:6" x14ac:dyDescent="0.25">
      <c r="A9" s="53" t="s">
        <v>11</v>
      </c>
      <c r="B9" s="58">
        <v>69435</v>
      </c>
      <c r="C9" s="58">
        <v>2023</v>
      </c>
      <c r="D9" s="129" t="s">
        <v>2809</v>
      </c>
      <c r="E9" s="898" t="s">
        <v>5</v>
      </c>
    </row>
    <row r="10" spans="1:6" s="29" customFormat="1" x14ac:dyDescent="0.25">
      <c r="A10" s="129" t="s">
        <v>6</v>
      </c>
      <c r="B10" s="58">
        <v>104</v>
      </c>
      <c r="C10" s="58">
        <v>2023</v>
      </c>
      <c r="D10" s="129" t="s">
        <v>2809</v>
      </c>
      <c r="E10" s="898" t="s">
        <v>5</v>
      </c>
    </row>
    <row r="11" spans="1:6" x14ac:dyDescent="0.25">
      <c r="A11" s="53" t="s">
        <v>7</v>
      </c>
      <c r="B11" s="58">
        <v>8.1999999999999993</v>
      </c>
      <c r="C11" s="58">
        <v>2023</v>
      </c>
      <c r="D11" s="129" t="s">
        <v>1326</v>
      </c>
      <c r="E11" s="898" t="s">
        <v>5</v>
      </c>
    </row>
    <row r="12" spans="1:6" x14ac:dyDescent="0.25">
      <c r="A12" s="53" t="s">
        <v>8</v>
      </c>
      <c r="B12" s="58">
        <v>14</v>
      </c>
      <c r="C12" s="58">
        <v>2023</v>
      </c>
      <c r="D12" s="129" t="s">
        <v>1326</v>
      </c>
      <c r="E12" s="898" t="s">
        <v>5</v>
      </c>
    </row>
    <row r="13" spans="1:6" x14ac:dyDescent="0.25">
      <c r="A13" s="53" t="s">
        <v>12</v>
      </c>
      <c r="B13" s="58">
        <v>-5.8</v>
      </c>
      <c r="C13" s="58">
        <v>2023</v>
      </c>
      <c r="D13" s="129" t="s">
        <v>1326</v>
      </c>
      <c r="E13" s="898" t="s">
        <v>5</v>
      </c>
    </row>
    <row r="14" spans="1:6" x14ac:dyDescent="0.25">
      <c r="A14" s="53" t="s">
        <v>882</v>
      </c>
      <c r="B14" s="58">
        <v>76.13</v>
      </c>
      <c r="C14" s="58">
        <v>2023</v>
      </c>
      <c r="D14" s="129" t="s">
        <v>1326</v>
      </c>
      <c r="E14" s="898" t="s">
        <v>5</v>
      </c>
    </row>
    <row r="15" spans="1:6" x14ac:dyDescent="0.25">
      <c r="A15" s="53" t="s">
        <v>13</v>
      </c>
      <c r="B15" s="58">
        <v>45.3</v>
      </c>
      <c r="C15" s="58">
        <v>2023</v>
      </c>
      <c r="D15" s="129" t="s">
        <v>2809</v>
      </c>
      <c r="E15" s="898" t="s">
        <v>5</v>
      </c>
      <c r="F15" s="29"/>
    </row>
    <row r="16" spans="1:6" x14ac:dyDescent="0.25">
      <c r="A16" s="54" t="s">
        <v>14</v>
      </c>
      <c r="B16" s="61">
        <v>167.9</v>
      </c>
      <c r="C16" s="61">
        <v>2023</v>
      </c>
      <c r="D16" s="357" t="s">
        <v>2809</v>
      </c>
      <c r="E16" s="897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492</v>
      </c>
    </row>
    <row r="2" spans="1:15" x14ac:dyDescent="0.25">
      <c r="B2" s="253"/>
    </row>
    <row r="3" spans="1:15" ht="18.75" x14ac:dyDescent="0.3">
      <c r="A3" s="658" t="s">
        <v>879</v>
      </c>
      <c r="E3" s="44"/>
      <c r="J3" s="658" t="s">
        <v>948</v>
      </c>
      <c r="N3" s="44"/>
    </row>
    <row r="4" spans="1:15" x14ac:dyDescent="0.25">
      <c r="A4" s="31"/>
      <c r="B4" s="659" t="s">
        <v>531</v>
      </c>
      <c r="C4" s="659" t="s">
        <v>532</v>
      </c>
      <c r="E4" s="28"/>
      <c r="J4" s="668"/>
      <c r="K4" s="659" t="s">
        <v>490</v>
      </c>
      <c r="L4" s="659" t="s">
        <v>491</v>
      </c>
      <c r="N4" s="28"/>
    </row>
    <row r="5" spans="1:15" x14ac:dyDescent="0.25">
      <c r="A5" s="654" t="s">
        <v>540</v>
      </c>
      <c r="B5" s="655">
        <v>0</v>
      </c>
      <c r="C5" s="655">
        <v>8</v>
      </c>
      <c r="E5" s="28"/>
      <c r="J5" s="654" t="s">
        <v>540</v>
      </c>
      <c r="K5" s="669">
        <f>IF(ISBLANK(B5),"",B5)</f>
        <v>0</v>
      </c>
      <c r="L5" s="618">
        <f>IF(ISBLANK(C5),"",C5)</f>
        <v>8</v>
      </c>
      <c r="N5" s="28"/>
    </row>
    <row r="6" spans="1:15" x14ac:dyDescent="0.25">
      <c r="A6" s="656" t="s">
        <v>541</v>
      </c>
      <c r="B6" s="657">
        <v>2</v>
      </c>
      <c r="C6" s="657">
        <v>5</v>
      </c>
      <c r="E6" s="44"/>
      <c r="J6" s="656" t="s">
        <v>541</v>
      </c>
      <c r="K6" s="670">
        <f t="shared" ref="K6:K10" si="0">IF(ISBLANK(B6),"",B6)</f>
        <v>2</v>
      </c>
      <c r="L6" s="619">
        <f t="shared" ref="L6:L10" si="1">IF(ISBLANK(C6),"",C6)</f>
        <v>5</v>
      </c>
      <c r="N6" s="44"/>
    </row>
    <row r="7" spans="1:15" x14ac:dyDescent="0.25">
      <c r="A7" s="656" t="s">
        <v>637</v>
      </c>
      <c r="B7" s="657">
        <v>16</v>
      </c>
      <c r="C7" s="657">
        <v>11</v>
      </c>
      <c r="E7" s="44"/>
      <c r="J7" s="656" t="s">
        <v>637</v>
      </c>
      <c r="K7" s="670">
        <f t="shared" si="0"/>
        <v>16</v>
      </c>
      <c r="L7" s="619">
        <f t="shared" si="1"/>
        <v>11</v>
      </c>
      <c r="N7" s="44"/>
    </row>
    <row r="8" spans="1:15" x14ac:dyDescent="0.25">
      <c r="A8" s="650" t="s">
        <v>638</v>
      </c>
      <c r="B8" s="651">
        <v>13</v>
      </c>
      <c r="C8" s="651">
        <v>8</v>
      </c>
      <c r="E8" s="21"/>
      <c r="J8" s="650" t="s">
        <v>638</v>
      </c>
      <c r="K8" s="670">
        <f t="shared" si="0"/>
        <v>13</v>
      </c>
      <c r="L8" s="619">
        <f t="shared" si="1"/>
        <v>8</v>
      </c>
      <c r="N8" s="21"/>
    </row>
    <row r="9" spans="1:15" x14ac:dyDescent="0.25">
      <c r="A9" s="650" t="s">
        <v>639</v>
      </c>
      <c r="B9" s="651">
        <v>24</v>
      </c>
      <c r="C9" s="651">
        <v>12</v>
      </c>
      <c r="E9" s="21"/>
      <c r="J9" s="650" t="s">
        <v>639</v>
      </c>
      <c r="K9" s="670">
        <f t="shared" si="0"/>
        <v>24</v>
      </c>
      <c r="L9" s="619">
        <f t="shared" si="1"/>
        <v>12</v>
      </c>
      <c r="N9" s="21"/>
    </row>
    <row r="10" spans="1:15" x14ac:dyDescent="0.25">
      <c r="A10" s="652" t="s">
        <v>365</v>
      </c>
      <c r="B10" s="653">
        <v>892</v>
      </c>
      <c r="C10" s="653">
        <v>34</v>
      </c>
      <c r="J10" s="652" t="s">
        <v>365</v>
      </c>
      <c r="K10" s="671">
        <f t="shared" si="0"/>
        <v>892</v>
      </c>
      <c r="L10" s="620">
        <f t="shared" si="1"/>
        <v>34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1243</v>
      </c>
      <c r="E13" s="44"/>
      <c r="J13" s="658" t="s">
        <v>1244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2.58</v>
      </c>
      <c r="C15" s="197"/>
      <c r="D15" s="253"/>
      <c r="E15" s="211"/>
      <c r="F15" s="253"/>
      <c r="G15" s="253"/>
      <c r="J15" s="673" t="s">
        <v>487</v>
      </c>
      <c r="K15" s="674">
        <f>B15</f>
        <v>2.58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0.23</v>
      </c>
      <c r="C16" s="197"/>
      <c r="D16" s="253"/>
      <c r="E16" s="254"/>
      <c r="F16" s="253"/>
      <c r="G16" s="253"/>
      <c r="J16" s="675" t="s">
        <v>488</v>
      </c>
      <c r="K16" s="676">
        <f>B16</f>
        <v>0.23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641</v>
      </c>
      <c r="B18" s="655">
        <v>0.7</v>
      </c>
      <c r="C18" s="197"/>
      <c r="D18" s="255"/>
      <c r="E18" s="256"/>
      <c r="F18" s="253"/>
      <c r="G18" s="253"/>
      <c r="J18" s="678" t="s">
        <v>500</v>
      </c>
      <c r="K18" s="674">
        <f>B18</f>
        <v>0.7</v>
      </c>
      <c r="L18" s="197"/>
      <c r="M18" s="255"/>
      <c r="N18" s="256"/>
      <c r="O18" s="253"/>
    </row>
    <row r="19" spans="1:16" ht="30" x14ac:dyDescent="0.25">
      <c r="A19" s="660" t="s">
        <v>640</v>
      </c>
      <c r="B19" s="653">
        <v>3.83</v>
      </c>
      <c r="C19" s="198"/>
      <c r="D19" s="255"/>
      <c r="E19" s="256"/>
      <c r="F19" s="253"/>
      <c r="G19" s="253"/>
      <c r="J19" s="672" t="s">
        <v>501</v>
      </c>
      <c r="K19" s="676">
        <f>B19</f>
        <v>3.83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1.44</v>
      </c>
      <c r="C21" s="253"/>
      <c r="D21" s="253"/>
      <c r="E21" s="253"/>
      <c r="F21" s="253"/>
      <c r="G21" s="253"/>
      <c r="J21" s="661" t="s">
        <v>497</v>
      </c>
      <c r="K21" s="679">
        <f>B21</f>
        <v>1.44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492</v>
      </c>
    </row>
    <row r="29" spans="1:16" x14ac:dyDescent="0.25">
      <c r="B29" s="253"/>
    </row>
    <row r="30" spans="1:16" ht="18.75" x14ac:dyDescent="0.3">
      <c r="A30" s="658" t="s">
        <v>2138</v>
      </c>
      <c r="E30" s="44"/>
      <c r="J30" s="658" t="s">
        <v>2140</v>
      </c>
      <c r="N30" s="44"/>
    </row>
    <row r="31" spans="1:16" x14ac:dyDescent="0.25">
      <c r="A31" s="31"/>
      <c r="B31" s="659" t="s">
        <v>531</v>
      </c>
      <c r="C31" s="659" t="s">
        <v>532</v>
      </c>
      <c r="E31" s="28"/>
      <c r="J31" s="668"/>
      <c r="K31" s="659" t="s">
        <v>490</v>
      </c>
      <c r="L31" s="659" t="s">
        <v>491</v>
      </c>
      <c r="N31" s="28"/>
    </row>
    <row r="32" spans="1:16" x14ac:dyDescent="0.25">
      <c r="A32" s="654" t="s">
        <v>540</v>
      </c>
      <c r="B32" s="655">
        <v>1</v>
      </c>
      <c r="C32" s="655">
        <v>3</v>
      </c>
      <c r="E32" s="28"/>
      <c r="J32" s="654" t="s">
        <v>540</v>
      </c>
      <c r="K32" s="669">
        <f>IF(ISBLANK(B32),"",B32)</f>
        <v>1</v>
      </c>
      <c r="L32" s="618">
        <f>IF(ISBLANK(C32),"",C32)</f>
        <v>3</v>
      </c>
      <c r="N32" s="28"/>
    </row>
    <row r="33" spans="1:15" x14ac:dyDescent="0.25">
      <c r="A33" s="656" t="s">
        <v>541</v>
      </c>
      <c r="B33" s="657">
        <v>0</v>
      </c>
      <c r="C33" s="657">
        <v>0</v>
      </c>
      <c r="E33" s="44"/>
      <c r="J33" s="656" t="s">
        <v>541</v>
      </c>
      <c r="K33" s="670">
        <f t="shared" ref="K33:K37" si="2">IF(ISBLANK(B33),"",B33)</f>
        <v>0</v>
      </c>
      <c r="L33" s="619">
        <f t="shared" ref="L33:L37" si="3">IF(ISBLANK(C33),"",C33)</f>
        <v>0</v>
      </c>
      <c r="N33" s="44"/>
    </row>
    <row r="34" spans="1:15" x14ac:dyDescent="0.25">
      <c r="A34" s="656" t="s">
        <v>637</v>
      </c>
      <c r="B34" s="657">
        <v>8</v>
      </c>
      <c r="C34" s="657">
        <v>15</v>
      </c>
      <c r="E34" s="44"/>
      <c r="J34" s="656" t="s">
        <v>637</v>
      </c>
      <c r="K34" s="670">
        <f t="shared" si="2"/>
        <v>8</v>
      </c>
      <c r="L34" s="619">
        <f t="shared" si="3"/>
        <v>15</v>
      </c>
      <c r="N34" s="44"/>
    </row>
    <row r="35" spans="1:15" x14ac:dyDescent="0.25">
      <c r="A35" s="650" t="s">
        <v>638</v>
      </c>
      <c r="B35" s="651">
        <v>8</v>
      </c>
      <c r="C35" s="651">
        <v>10</v>
      </c>
      <c r="E35" s="21"/>
      <c r="J35" s="650" t="s">
        <v>638</v>
      </c>
      <c r="K35" s="670">
        <f t="shared" si="2"/>
        <v>8</v>
      </c>
      <c r="L35" s="619">
        <f t="shared" si="3"/>
        <v>10</v>
      </c>
      <c r="N35" s="21"/>
    </row>
    <row r="36" spans="1:15" x14ac:dyDescent="0.25">
      <c r="A36" s="650" t="s">
        <v>639</v>
      </c>
      <c r="B36" s="651">
        <v>6</v>
      </c>
      <c r="C36" s="651">
        <v>7</v>
      </c>
      <c r="E36" s="21"/>
      <c r="J36" s="650" t="s">
        <v>639</v>
      </c>
      <c r="K36" s="670">
        <f t="shared" si="2"/>
        <v>6</v>
      </c>
      <c r="L36" s="619">
        <f t="shared" si="3"/>
        <v>7</v>
      </c>
      <c r="N36" s="21"/>
    </row>
    <row r="37" spans="1:15" x14ac:dyDescent="0.25">
      <c r="A37" s="652" t="s">
        <v>365</v>
      </c>
      <c r="B37" s="653">
        <v>144</v>
      </c>
      <c r="C37" s="653">
        <v>8</v>
      </c>
      <c r="J37" s="652" t="s">
        <v>365</v>
      </c>
      <c r="K37" s="671">
        <f t="shared" si="2"/>
        <v>144</v>
      </c>
      <c r="L37" s="620">
        <f t="shared" si="3"/>
        <v>8</v>
      </c>
    </row>
    <row r="38" spans="1:15" x14ac:dyDescent="0.25">
      <c r="J38" s="585"/>
      <c r="K38" s="585"/>
      <c r="L38" s="585"/>
    </row>
    <row r="40" spans="1:15" ht="18.75" x14ac:dyDescent="0.3">
      <c r="A40" s="658" t="s">
        <v>2139</v>
      </c>
      <c r="E40" s="44"/>
      <c r="J40" s="658" t="s">
        <v>2141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0.5</v>
      </c>
      <c r="C42" s="197"/>
      <c r="D42" s="253"/>
      <c r="E42" s="211"/>
      <c r="F42" s="253"/>
      <c r="G42" s="253"/>
      <c r="J42" s="673" t="s">
        <v>487</v>
      </c>
      <c r="K42" s="674">
        <f>B42</f>
        <v>0.5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0.14000000000000001</v>
      </c>
      <c r="C43" s="197"/>
      <c r="D43" s="253"/>
      <c r="E43" s="254"/>
      <c r="F43" s="253"/>
      <c r="G43" s="253"/>
      <c r="J43" s="675" t="s">
        <v>488</v>
      </c>
      <c r="K43" s="676">
        <f>B43</f>
        <v>0.14000000000000001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641</v>
      </c>
      <c r="B45" s="655">
        <v>0.21</v>
      </c>
      <c r="C45" s="197"/>
      <c r="D45" s="255"/>
      <c r="E45" s="256"/>
      <c r="F45" s="253"/>
      <c r="G45" s="253"/>
      <c r="J45" s="678" t="s">
        <v>500</v>
      </c>
      <c r="K45" s="674">
        <f>B45</f>
        <v>0.21</v>
      </c>
      <c r="L45" s="197"/>
      <c r="M45" s="255"/>
      <c r="N45" s="256"/>
      <c r="O45" s="253"/>
    </row>
    <row r="46" spans="1:15" ht="30" x14ac:dyDescent="0.25">
      <c r="A46" s="660" t="s">
        <v>640</v>
      </c>
      <c r="B46" s="653">
        <v>0.76</v>
      </c>
      <c r="C46" s="198"/>
      <c r="D46" s="255"/>
      <c r="E46" s="256"/>
      <c r="F46" s="253"/>
      <c r="G46" s="253"/>
      <c r="J46" s="672" t="s">
        <v>501</v>
      </c>
      <c r="K46" s="676">
        <f>B46</f>
        <v>0.76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0.33</v>
      </c>
      <c r="C48" s="253"/>
      <c r="D48" s="253"/>
      <c r="E48" s="253"/>
      <c r="F48" s="253"/>
      <c r="G48" s="253"/>
      <c r="J48" s="661" t="s">
        <v>497</v>
      </c>
      <c r="K48" s="679">
        <f>B48</f>
        <v>0.33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1007</v>
      </c>
      <c r="B4" s="55">
        <v>2</v>
      </c>
      <c r="C4" s="55">
        <v>2022</v>
      </c>
      <c r="D4" s="359" t="s">
        <v>1180</v>
      </c>
      <c r="E4" s="890" t="s">
        <v>5</v>
      </c>
    </row>
    <row r="5" spans="1:5" x14ac:dyDescent="0.25">
      <c r="A5" s="223" t="s">
        <v>1214</v>
      </c>
      <c r="B5" s="58">
        <v>30930</v>
      </c>
      <c r="C5" s="58">
        <v>2022</v>
      </c>
      <c r="D5" s="129" t="s">
        <v>1180</v>
      </c>
      <c r="E5" s="891" t="s">
        <v>5</v>
      </c>
    </row>
    <row r="6" spans="1:5" x14ac:dyDescent="0.25">
      <c r="A6" s="223" t="s">
        <v>1008</v>
      </c>
      <c r="B6" s="58">
        <v>2</v>
      </c>
      <c r="C6" s="58">
        <v>2022</v>
      </c>
      <c r="D6" s="129" t="s">
        <v>1180</v>
      </c>
      <c r="E6" s="891" t="s">
        <v>5</v>
      </c>
    </row>
    <row r="7" spans="1:5" x14ac:dyDescent="0.25">
      <c r="A7" s="223" t="s">
        <v>1215</v>
      </c>
      <c r="B7" s="58">
        <v>41325</v>
      </c>
      <c r="C7" s="58">
        <v>2022</v>
      </c>
      <c r="D7" s="129" t="s">
        <v>1180</v>
      </c>
      <c r="E7" s="891" t="s">
        <v>5</v>
      </c>
    </row>
    <row r="8" spans="1:5" x14ac:dyDescent="0.25">
      <c r="A8" s="223" t="s">
        <v>1009</v>
      </c>
      <c r="B8" s="58">
        <v>1</v>
      </c>
      <c r="C8" s="58">
        <v>2022</v>
      </c>
      <c r="D8" s="129" t="s">
        <v>1180</v>
      </c>
      <c r="E8" s="891" t="s">
        <v>5</v>
      </c>
    </row>
    <row r="9" spans="1:5" x14ac:dyDescent="0.25">
      <c r="A9" s="223" t="s">
        <v>1010</v>
      </c>
      <c r="B9" s="58">
        <v>13</v>
      </c>
      <c r="C9" s="58">
        <v>2022</v>
      </c>
      <c r="D9" s="129" t="s">
        <v>1180</v>
      </c>
      <c r="E9" s="891" t="s">
        <v>5</v>
      </c>
    </row>
    <row r="10" spans="1:5" x14ac:dyDescent="0.25">
      <c r="A10" s="224" t="s">
        <v>1216</v>
      </c>
      <c r="B10" s="61">
        <v>11983</v>
      </c>
      <c r="C10" s="61">
        <v>2022</v>
      </c>
      <c r="D10" s="357" t="s">
        <v>1180</v>
      </c>
      <c r="E10" s="893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1007</v>
      </c>
      <c r="C3" s="538" t="s">
        <v>1214</v>
      </c>
      <c r="D3" s="538" t="s">
        <v>1008</v>
      </c>
      <c r="E3" s="538" t="s">
        <v>1215</v>
      </c>
      <c r="F3" s="538" t="s">
        <v>1009</v>
      </c>
      <c r="G3" s="538" t="s">
        <v>1010</v>
      </c>
      <c r="H3" s="538" t="s">
        <v>1216</v>
      </c>
      <c r="I3" s="253"/>
      <c r="J3" s="253"/>
      <c r="K3" s="253"/>
    </row>
    <row r="4" spans="1:11" x14ac:dyDescent="0.25">
      <c r="A4" s="571">
        <v>2020</v>
      </c>
      <c r="B4" s="643">
        <v>2</v>
      </c>
      <c r="C4" s="643">
        <v>13014</v>
      </c>
      <c r="D4" s="643">
        <v>2</v>
      </c>
      <c r="E4" s="643">
        <v>20995</v>
      </c>
      <c r="F4" s="643">
        <v>1</v>
      </c>
      <c r="G4" s="643">
        <v>12</v>
      </c>
      <c r="H4" s="643">
        <v>3496</v>
      </c>
      <c r="I4" s="253"/>
      <c r="J4" s="253"/>
      <c r="K4" s="253"/>
    </row>
    <row r="5" spans="1:11" x14ac:dyDescent="0.25">
      <c r="A5" s="765">
        <v>2021</v>
      </c>
      <c r="B5" s="602">
        <v>2</v>
      </c>
      <c r="C5" s="602">
        <v>33849</v>
      </c>
      <c r="D5" s="602">
        <v>2</v>
      </c>
      <c r="E5" s="602">
        <v>32718</v>
      </c>
      <c r="F5" s="602">
        <v>1</v>
      </c>
      <c r="G5" s="602">
        <v>10</v>
      </c>
      <c r="H5" s="602">
        <v>5601</v>
      </c>
      <c r="I5" s="253"/>
      <c r="J5" s="253"/>
      <c r="K5" s="253"/>
    </row>
    <row r="6" spans="1:11" x14ac:dyDescent="0.25">
      <c r="A6" s="481">
        <v>2022</v>
      </c>
      <c r="B6" s="617">
        <v>2</v>
      </c>
      <c r="C6" s="617">
        <v>30930</v>
      </c>
      <c r="D6" s="617">
        <v>2</v>
      </c>
      <c r="E6" s="617">
        <v>41325</v>
      </c>
      <c r="F6" s="617">
        <v>1</v>
      </c>
      <c r="G6" s="617">
        <v>13</v>
      </c>
      <c r="H6" s="617">
        <v>11983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22" t="s">
        <v>422</v>
      </c>
      <c r="B4" s="55">
        <v>332</v>
      </c>
      <c r="C4" s="55">
        <v>2022</v>
      </c>
      <c r="D4" s="359" t="s">
        <v>1342</v>
      </c>
      <c r="E4" s="56" t="s">
        <v>5</v>
      </c>
    </row>
    <row r="5" spans="1:6" x14ac:dyDescent="0.25">
      <c r="A5" s="1023" t="s">
        <v>905</v>
      </c>
      <c r="B5" s="58">
        <v>4.7</v>
      </c>
      <c r="C5" s="58">
        <v>2022</v>
      </c>
      <c r="D5" s="129" t="s">
        <v>1343</v>
      </c>
      <c r="E5" s="59" t="s">
        <v>5</v>
      </c>
    </row>
    <row r="6" spans="1:6" x14ac:dyDescent="0.25">
      <c r="A6" s="1023" t="s">
        <v>2352</v>
      </c>
      <c r="B6" s="58">
        <v>1.2</v>
      </c>
      <c r="C6" s="58">
        <v>2022</v>
      </c>
      <c r="D6" s="129" t="s">
        <v>1343</v>
      </c>
      <c r="E6" s="59" t="s">
        <v>5</v>
      </c>
    </row>
    <row r="7" spans="1:6" x14ac:dyDescent="0.25">
      <c r="A7" s="1023" t="s">
        <v>1322</v>
      </c>
      <c r="B7" s="58">
        <v>0.6</v>
      </c>
      <c r="C7" s="58">
        <v>2022</v>
      </c>
      <c r="D7" s="129" t="s">
        <v>1343</v>
      </c>
      <c r="E7" s="59" t="s">
        <v>5</v>
      </c>
    </row>
    <row r="8" spans="1:6" x14ac:dyDescent="0.25">
      <c r="A8" s="1023" t="s">
        <v>1323</v>
      </c>
      <c r="B8" s="58">
        <v>0.16</v>
      </c>
      <c r="C8" s="58">
        <v>2022</v>
      </c>
      <c r="D8" s="129" t="s">
        <v>1343</v>
      </c>
      <c r="E8" s="59" t="s">
        <v>5</v>
      </c>
    </row>
    <row r="9" spans="1:6" x14ac:dyDescent="0.25">
      <c r="A9" s="1023" t="s">
        <v>2351</v>
      </c>
      <c r="B9" s="58">
        <v>2.4</v>
      </c>
      <c r="C9" s="58">
        <v>2022</v>
      </c>
      <c r="D9" s="129" t="s">
        <v>1343</v>
      </c>
      <c r="E9" s="59" t="s">
        <v>5</v>
      </c>
    </row>
    <row r="10" spans="1:6" ht="30" x14ac:dyDescent="0.25">
      <c r="A10" s="1023" t="s">
        <v>426</v>
      </c>
      <c r="B10" s="58">
        <v>134.6</v>
      </c>
      <c r="C10" s="58">
        <v>2022</v>
      </c>
      <c r="D10" s="129" t="s">
        <v>1344</v>
      </c>
      <c r="E10" s="59" t="s">
        <v>5</v>
      </c>
    </row>
    <row r="11" spans="1:6" x14ac:dyDescent="0.25">
      <c r="A11" s="1024" t="s">
        <v>427</v>
      </c>
      <c r="B11" s="61">
        <v>0.97</v>
      </c>
      <c r="C11" s="61">
        <v>2022</v>
      </c>
      <c r="D11" s="357" t="s">
        <v>1344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22" t="s">
        <v>423</v>
      </c>
      <c r="B14" s="55">
        <v>1</v>
      </c>
      <c r="C14" s="55">
        <v>2022</v>
      </c>
      <c r="D14" s="359" t="s">
        <v>1345</v>
      </c>
      <c r="E14" s="56" t="s">
        <v>5</v>
      </c>
    </row>
    <row r="15" spans="1:6" x14ac:dyDescent="0.25">
      <c r="A15" s="1025" t="s">
        <v>428</v>
      </c>
      <c r="B15" s="58">
        <v>1.4</v>
      </c>
      <c r="C15" s="58">
        <v>2022</v>
      </c>
      <c r="D15" s="129" t="s">
        <v>1346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22" t="s">
        <v>425</v>
      </c>
      <c r="B18" s="1029">
        <v>100</v>
      </c>
      <c r="C18" s="1029">
        <v>2022</v>
      </c>
      <c r="D18" s="597" t="s">
        <v>1345</v>
      </c>
      <c r="E18" s="56" t="s">
        <v>5</v>
      </c>
    </row>
    <row r="19" spans="1:5" ht="30" x14ac:dyDescent="0.25">
      <c r="A19" s="1026" t="s">
        <v>429</v>
      </c>
      <c r="B19" s="1030">
        <v>96.9</v>
      </c>
      <c r="C19" s="1030">
        <v>2022</v>
      </c>
      <c r="D19" s="598" t="s">
        <v>1345</v>
      </c>
      <c r="E19" s="62" t="s">
        <v>5</v>
      </c>
    </row>
    <row r="21" spans="1:5" ht="30" x14ac:dyDescent="0.25">
      <c r="A21" s="142" t="s">
        <v>985</v>
      </c>
      <c r="B21" s="35">
        <v>9497171</v>
      </c>
      <c r="C21" s="35">
        <v>2022</v>
      </c>
      <c r="D21" s="164" t="s">
        <v>1331</v>
      </c>
      <c r="E21" s="143" t="s">
        <v>5</v>
      </c>
    </row>
    <row r="22" spans="1:5" ht="30" x14ac:dyDescent="0.25">
      <c r="A22" s="144" t="s">
        <v>986</v>
      </c>
      <c r="B22" s="61">
        <v>135153</v>
      </c>
      <c r="C22" s="61">
        <v>2022</v>
      </c>
      <c r="D22" s="357" t="s">
        <v>1331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1004</v>
      </c>
      <c r="E3" s="646" t="s">
        <v>1005</v>
      </c>
    </row>
    <row r="4" spans="1:11" x14ac:dyDescent="0.25">
      <c r="A4" s="217">
        <v>2020</v>
      </c>
      <c r="B4" s="599">
        <v>0</v>
      </c>
      <c r="C4" s="600">
        <v>0</v>
      </c>
      <c r="D4" s="600">
        <v>111.2</v>
      </c>
      <c r="E4" s="600">
        <v>0.92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0</v>
      </c>
      <c r="C5" s="602">
        <v>0</v>
      </c>
      <c r="D5" s="751">
        <v>47.4</v>
      </c>
      <c r="E5" s="751">
        <v>0.71</v>
      </c>
      <c r="G5" s="647" t="s">
        <v>446</v>
      </c>
      <c r="H5" s="648">
        <f>IF(ISBLANK(B4),"",B4)</f>
        <v>0</v>
      </c>
      <c r="I5" s="648">
        <f>IF(ISBLANK(B5),"",B5)</f>
        <v>0</v>
      </c>
      <c r="J5" s="649">
        <f>IF(ISBLANK(B6),"",B6)</f>
        <v>0</v>
      </c>
      <c r="K5" s="569"/>
    </row>
    <row r="6" spans="1:11" x14ac:dyDescent="0.25">
      <c r="A6" s="218">
        <v>2022</v>
      </c>
      <c r="B6" s="601">
        <v>0</v>
      </c>
      <c r="C6" s="602">
        <v>0</v>
      </c>
      <c r="D6" s="957">
        <v>134.6</v>
      </c>
      <c r="E6" s="957">
        <v>0.97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0</v>
      </c>
      <c r="I9" s="648">
        <f>IF(ISBLANK(C5),"",C5)</f>
        <v>0</v>
      </c>
      <c r="J9" s="649">
        <f>IF(ISBLANK(C6),"",C6)</f>
        <v>0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1006</v>
      </c>
      <c r="D3" s="538" t="s">
        <v>2350</v>
      </c>
      <c r="E3" s="538" t="s">
        <v>1241</v>
      </c>
      <c r="F3" s="538" t="s">
        <v>1242</v>
      </c>
      <c r="G3" s="538" t="s">
        <v>2351</v>
      </c>
      <c r="H3" s="1031"/>
      <c r="I3" s="253"/>
      <c r="J3" s="253"/>
      <c r="K3" s="253"/>
    </row>
    <row r="4" spans="1:11" x14ac:dyDescent="0.25">
      <c r="A4" s="358">
        <v>2020</v>
      </c>
      <c r="B4" s="643">
        <v>356</v>
      </c>
      <c r="C4" s="643">
        <v>4.9000000000000004</v>
      </c>
      <c r="D4" s="643">
        <v>1</v>
      </c>
      <c r="E4" s="643">
        <v>0.15</v>
      </c>
      <c r="F4" s="643">
        <v>0.6</v>
      </c>
      <c r="G4" s="643">
        <v>2.2000000000000002</v>
      </c>
      <c r="H4" s="1032"/>
      <c r="I4" s="253"/>
      <c r="J4" s="253"/>
      <c r="K4" s="253"/>
    </row>
    <row r="5" spans="1:11" x14ac:dyDescent="0.25">
      <c r="A5" s="480">
        <v>2021</v>
      </c>
      <c r="B5" s="602">
        <v>359</v>
      </c>
      <c r="C5" s="602">
        <v>5.0999999999999996</v>
      </c>
      <c r="D5" s="602">
        <v>1.1000000000000001</v>
      </c>
      <c r="E5" s="602">
        <v>0.16</v>
      </c>
      <c r="F5" s="602">
        <v>0.6</v>
      </c>
      <c r="G5" s="602">
        <v>2.4</v>
      </c>
      <c r="H5" s="1032"/>
      <c r="I5" s="253"/>
      <c r="J5" s="253"/>
      <c r="K5" s="253"/>
    </row>
    <row r="6" spans="1:11" x14ac:dyDescent="0.25">
      <c r="A6" s="360">
        <v>2022</v>
      </c>
      <c r="B6" s="602">
        <v>332</v>
      </c>
      <c r="C6" s="602">
        <v>4.7</v>
      </c>
      <c r="D6" s="602">
        <v>1.2</v>
      </c>
      <c r="E6" s="602">
        <v>0.16</v>
      </c>
      <c r="F6" s="602">
        <v>0.6</v>
      </c>
      <c r="G6" s="602">
        <v>2.4</v>
      </c>
      <c r="H6" s="1032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1166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99.1</v>
      </c>
      <c r="C5" s="602">
        <v>85.8</v>
      </c>
      <c r="D5" s="602">
        <v>2</v>
      </c>
      <c r="E5" s="602">
        <v>2.8</v>
      </c>
      <c r="F5" s="253"/>
      <c r="G5" s="253"/>
      <c r="H5" s="253"/>
    </row>
    <row r="6" spans="1:8" x14ac:dyDescent="0.25">
      <c r="A6" s="360">
        <v>2021</v>
      </c>
      <c r="B6" s="602">
        <v>95.4</v>
      </c>
      <c r="C6" s="602">
        <v>96.6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33">
        <v>100</v>
      </c>
      <c r="C7" s="1033">
        <v>96.9</v>
      </c>
      <c r="D7" s="1033">
        <v>1</v>
      </c>
      <c r="E7" s="1033">
        <v>1.4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1477</v>
      </c>
      <c r="B14" s="31"/>
    </row>
    <row r="15" spans="1:8" x14ac:dyDescent="0.25">
      <c r="A15" s="631">
        <f>A5</f>
        <v>2020</v>
      </c>
      <c r="B15" s="625">
        <f>IF(ISBLANK(E5),"",E5)</f>
        <v>2.8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1.4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7050</v>
      </c>
      <c r="C4" s="55">
        <v>2022</v>
      </c>
      <c r="D4" s="894" t="s">
        <v>815</v>
      </c>
      <c r="E4" s="895" t="s">
        <v>5</v>
      </c>
    </row>
    <row r="5" spans="1:5" x14ac:dyDescent="0.25">
      <c r="A5" s="223" t="s">
        <v>1251</v>
      </c>
      <c r="B5" s="58">
        <v>10</v>
      </c>
      <c r="C5" s="58">
        <v>2022</v>
      </c>
      <c r="D5" s="863" t="s">
        <v>1335</v>
      </c>
      <c r="E5" s="898" t="s">
        <v>5</v>
      </c>
    </row>
    <row r="6" spans="1:5" ht="45" x14ac:dyDescent="0.25">
      <c r="A6" s="223" t="s">
        <v>299</v>
      </c>
      <c r="B6" s="129"/>
      <c r="C6" s="129"/>
      <c r="D6" s="863"/>
      <c r="E6" s="898"/>
    </row>
    <row r="7" spans="1:5" ht="45" x14ac:dyDescent="0.25">
      <c r="A7" s="223" t="s">
        <v>1252</v>
      </c>
      <c r="B7" s="129"/>
      <c r="C7" s="129"/>
      <c r="D7" s="863"/>
      <c r="E7" s="898"/>
    </row>
    <row r="8" spans="1:5" x14ac:dyDescent="0.25">
      <c r="A8" s="223" t="s">
        <v>300</v>
      </c>
      <c r="B8" s="58">
        <v>13</v>
      </c>
      <c r="C8" s="58">
        <v>2022</v>
      </c>
      <c r="D8" s="863" t="s">
        <v>815</v>
      </c>
      <c r="E8" s="898" t="s">
        <v>5</v>
      </c>
    </row>
    <row r="9" spans="1:5" ht="30" x14ac:dyDescent="0.25">
      <c r="A9" s="223" t="s">
        <v>903</v>
      </c>
      <c r="B9" s="58">
        <v>542</v>
      </c>
      <c r="C9" s="58">
        <v>2022</v>
      </c>
      <c r="D9" s="863" t="s">
        <v>815</v>
      </c>
      <c r="E9" s="898" t="s">
        <v>5</v>
      </c>
    </row>
    <row r="10" spans="1:5" ht="30" x14ac:dyDescent="0.25">
      <c r="A10" s="223" t="s">
        <v>904</v>
      </c>
      <c r="B10" s="58">
        <v>5370</v>
      </c>
      <c r="C10" s="58">
        <v>2022</v>
      </c>
      <c r="D10" s="863" t="s">
        <v>1335</v>
      </c>
      <c r="E10" s="898" t="s">
        <v>5</v>
      </c>
    </row>
    <row r="11" spans="1:5" ht="30" x14ac:dyDescent="0.25">
      <c r="A11" s="223" t="s">
        <v>983</v>
      </c>
      <c r="B11" s="58">
        <v>132215</v>
      </c>
      <c r="C11" s="58">
        <v>2022</v>
      </c>
      <c r="D11" s="863" t="s">
        <v>1331</v>
      </c>
      <c r="E11" s="898" t="s">
        <v>5</v>
      </c>
    </row>
    <row r="12" spans="1:5" ht="30" x14ac:dyDescent="0.25">
      <c r="A12" s="224" t="s">
        <v>984</v>
      </c>
      <c r="B12" s="61">
        <v>1882</v>
      </c>
      <c r="C12" s="61">
        <v>2022</v>
      </c>
      <c r="D12" s="896" t="s">
        <v>1331</v>
      </c>
      <c r="E12" s="897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81" t="s">
        <v>4</v>
      </c>
      <c r="B3" s="1231" t="s">
        <v>298</v>
      </c>
      <c r="C3" s="1232"/>
      <c r="D3" s="1233"/>
    </row>
    <row r="4" spans="1:17" ht="15.75" x14ac:dyDescent="0.25">
      <c r="A4" s="1182"/>
      <c r="B4" s="639" t="s">
        <v>16</v>
      </c>
      <c r="C4" s="639" t="s">
        <v>127</v>
      </c>
      <c r="D4" s="639" t="s">
        <v>126</v>
      </c>
      <c r="G4" s="870" t="s">
        <v>2142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493</v>
      </c>
    </row>
    <row r="5" spans="1:17" x14ac:dyDescent="0.25">
      <c r="A5" s="640">
        <v>2020</v>
      </c>
      <c r="B5" s="1003">
        <v>6181</v>
      </c>
      <c r="C5" s="1003">
        <v>3104</v>
      </c>
      <c r="D5" s="600">
        <v>3077</v>
      </c>
      <c r="G5" s="869" t="s">
        <v>126</v>
      </c>
      <c r="H5" s="637">
        <f>IF(ISBLANK(D7),"",D7)</f>
        <v>3653</v>
      </c>
    </row>
    <row r="6" spans="1:17" x14ac:dyDescent="0.25">
      <c r="A6" s="641">
        <v>2021</v>
      </c>
      <c r="B6" s="1003">
        <v>6285</v>
      </c>
      <c r="C6" s="1003">
        <v>2995</v>
      </c>
      <c r="D6" s="602">
        <v>3290</v>
      </c>
      <c r="G6" s="635" t="s">
        <v>127</v>
      </c>
      <c r="H6" s="623">
        <f>IF(ISBLANK(C7),"",C7)</f>
        <v>3397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03">
        <v>7050</v>
      </c>
      <c r="C7" s="1003">
        <v>3397</v>
      </c>
      <c r="D7" s="617">
        <v>3653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0" t="s">
        <v>2143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492</v>
      </c>
    </row>
    <row r="10" spans="1:17" x14ac:dyDescent="0.25">
      <c r="A10" s="211"/>
      <c r="B10" s="211"/>
      <c r="C10" s="365"/>
      <c r="D10" s="365"/>
      <c r="G10" s="869" t="s">
        <v>487</v>
      </c>
      <c r="H10" s="637">
        <f>IF(ISBLANK(D7),"",D7)</f>
        <v>3653</v>
      </c>
    </row>
    <row r="11" spans="1:17" x14ac:dyDescent="0.25">
      <c r="A11" s="211"/>
      <c r="B11" s="211"/>
      <c r="C11" s="365"/>
      <c r="D11" s="365"/>
      <c r="G11" s="635" t="s">
        <v>488</v>
      </c>
      <c r="H11" s="623">
        <f>IF(ISBLANK(C7),"",C7)</f>
        <v>3397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15</v>
      </c>
      <c r="C4" s="55">
        <v>2023</v>
      </c>
      <c r="D4" s="359" t="s">
        <v>1336</v>
      </c>
      <c r="E4" s="890" t="s">
        <v>5</v>
      </c>
    </row>
    <row r="5" spans="1:5" x14ac:dyDescent="0.25">
      <c r="A5" s="65" t="s">
        <v>900</v>
      </c>
      <c r="B5" s="58">
        <v>1.3</v>
      </c>
      <c r="C5" s="58">
        <v>2023</v>
      </c>
      <c r="D5" s="129" t="s">
        <v>1337</v>
      </c>
      <c r="E5" s="891" t="s">
        <v>5</v>
      </c>
    </row>
    <row r="6" spans="1:5" x14ac:dyDescent="0.25">
      <c r="A6" s="65" t="s">
        <v>901</v>
      </c>
      <c r="B6" s="58">
        <v>0.1</v>
      </c>
      <c r="C6" s="58">
        <v>2023</v>
      </c>
      <c r="D6" s="129" t="s">
        <v>1337</v>
      </c>
      <c r="E6" s="891" t="s">
        <v>5</v>
      </c>
    </row>
    <row r="7" spans="1:5" x14ac:dyDescent="0.25">
      <c r="A7" s="66" t="s">
        <v>902</v>
      </c>
      <c r="B7" s="58">
        <v>1.2</v>
      </c>
      <c r="C7" s="58">
        <v>2023</v>
      </c>
      <c r="D7" s="129" t="s">
        <v>1337</v>
      </c>
      <c r="E7" s="891" t="s">
        <v>5</v>
      </c>
    </row>
    <row r="8" spans="1:5" x14ac:dyDescent="0.25">
      <c r="A8" s="57" t="s">
        <v>319</v>
      </c>
      <c r="B8" s="58">
        <v>1</v>
      </c>
      <c r="C8" s="58">
        <v>2023</v>
      </c>
      <c r="D8" s="129" t="s">
        <v>1336</v>
      </c>
      <c r="E8" s="891" t="s">
        <v>5</v>
      </c>
    </row>
    <row r="9" spans="1:5" ht="15" customHeight="1" x14ac:dyDescent="0.25">
      <c r="A9" s="102" t="s">
        <v>1541</v>
      </c>
      <c r="B9" s="58">
        <v>62</v>
      </c>
      <c r="C9" s="58">
        <v>2023</v>
      </c>
      <c r="D9" s="129" t="s">
        <v>1336</v>
      </c>
      <c r="E9" s="891" t="s">
        <v>5</v>
      </c>
    </row>
    <row r="10" spans="1:5" ht="30" x14ac:dyDescent="0.25">
      <c r="A10" s="57" t="s">
        <v>1542</v>
      </c>
      <c r="B10" s="58">
        <v>0.4</v>
      </c>
      <c r="C10" s="58">
        <v>2023</v>
      </c>
      <c r="D10" s="863" t="s">
        <v>1337</v>
      </c>
      <c r="E10" s="898" t="s">
        <v>5</v>
      </c>
    </row>
    <row r="11" spans="1:5" x14ac:dyDescent="0.25">
      <c r="A11" s="57" t="s">
        <v>336</v>
      </c>
      <c r="B11" s="58">
        <v>1</v>
      </c>
      <c r="C11" s="58">
        <v>2023</v>
      </c>
      <c r="D11" s="129" t="s">
        <v>1336</v>
      </c>
      <c r="E11" s="891" t="s">
        <v>5</v>
      </c>
    </row>
    <row r="12" spans="1:5" x14ac:dyDescent="0.25">
      <c r="A12" s="57" t="s">
        <v>335</v>
      </c>
      <c r="B12" s="58">
        <v>14</v>
      </c>
      <c r="C12" s="58">
        <v>2023</v>
      </c>
      <c r="D12" s="129" t="s">
        <v>1336</v>
      </c>
      <c r="E12" s="891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1336</v>
      </c>
      <c r="E13" s="891" t="s">
        <v>5</v>
      </c>
    </row>
    <row r="14" spans="1:5" x14ac:dyDescent="0.25">
      <c r="A14" s="60" t="s">
        <v>475</v>
      </c>
      <c r="B14" s="61">
        <v>1</v>
      </c>
      <c r="C14" s="61">
        <v>2023</v>
      </c>
      <c r="D14" s="357" t="s">
        <v>1336</v>
      </c>
      <c r="E14" s="893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9.28515625" customWidth="1"/>
    <col min="3" max="3" width="9.85546875" customWidth="1"/>
    <col min="4" max="4" width="8" bestFit="1" customWidth="1"/>
    <col min="7" max="7" width="9.42578125" customWidth="1"/>
    <col min="18" max="18" width="10.28515625" customWidth="1"/>
    <col min="19" max="19" width="10.5703125" customWidth="1"/>
  </cols>
  <sheetData>
    <row r="2" spans="1:22" ht="15.75" x14ac:dyDescent="0.25">
      <c r="A2" s="36" t="s">
        <v>1062</v>
      </c>
    </row>
    <row r="3" spans="1:22" x14ac:dyDescent="0.25">
      <c r="D3" s="29"/>
    </row>
    <row r="4" spans="1:22" x14ac:dyDescent="0.25">
      <c r="A4" s="1181" t="s">
        <v>4</v>
      </c>
      <c r="B4" s="1186" t="s">
        <v>19</v>
      </c>
      <c r="C4" s="1187"/>
      <c r="D4" s="1187"/>
      <c r="E4" s="1186" t="s">
        <v>20</v>
      </c>
      <c r="F4" s="1187"/>
      <c r="G4" s="1188"/>
      <c r="H4" s="1187" t="s">
        <v>21</v>
      </c>
      <c r="I4" s="1187"/>
      <c r="J4" s="1187"/>
      <c r="K4" s="1186" t="s">
        <v>22</v>
      </c>
      <c r="L4" s="1187"/>
      <c r="M4" s="1188"/>
      <c r="N4" s="1186" t="s">
        <v>23</v>
      </c>
      <c r="O4" s="1187"/>
      <c r="P4" s="1188"/>
      <c r="Q4" s="1186" t="s">
        <v>31</v>
      </c>
      <c r="R4" s="1187"/>
      <c r="S4" s="1188"/>
      <c r="T4" s="1186" t="s">
        <v>24</v>
      </c>
      <c r="U4" s="1187"/>
      <c r="V4" s="1188"/>
    </row>
    <row r="5" spans="1:22" x14ac:dyDescent="0.25">
      <c r="A5" s="1182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2021</v>
      </c>
      <c r="B6" s="70">
        <v>4428</v>
      </c>
      <c r="C6" s="55">
        <v>2315</v>
      </c>
      <c r="D6" s="55">
        <v>2113</v>
      </c>
      <c r="E6" s="70">
        <v>5287</v>
      </c>
      <c r="F6" s="55">
        <v>2658</v>
      </c>
      <c r="G6" s="110">
        <v>2629</v>
      </c>
      <c r="H6" s="55">
        <v>2844</v>
      </c>
      <c r="I6" s="55">
        <v>1440</v>
      </c>
      <c r="J6" s="55">
        <v>1404</v>
      </c>
      <c r="K6" s="70">
        <v>11856</v>
      </c>
      <c r="L6" s="55">
        <v>6052</v>
      </c>
      <c r="M6" s="110">
        <v>5804</v>
      </c>
      <c r="N6" s="70">
        <v>10673</v>
      </c>
      <c r="O6" s="55">
        <v>5537</v>
      </c>
      <c r="P6" s="110">
        <v>5136</v>
      </c>
      <c r="Q6" s="70">
        <v>45237</v>
      </c>
      <c r="R6" s="55">
        <v>22337</v>
      </c>
      <c r="S6" s="110">
        <v>22900</v>
      </c>
      <c r="T6" s="70">
        <v>71039</v>
      </c>
      <c r="U6" s="55">
        <v>34405</v>
      </c>
      <c r="V6" s="160">
        <v>36634</v>
      </c>
    </row>
    <row r="7" spans="1:22" x14ac:dyDescent="0.25">
      <c r="A7" s="286">
        <v>2022</v>
      </c>
      <c r="B7" s="167">
        <v>4295</v>
      </c>
      <c r="C7" s="94">
        <v>2229</v>
      </c>
      <c r="D7" s="94">
        <v>2066</v>
      </c>
      <c r="E7" s="167">
        <v>5290</v>
      </c>
      <c r="F7" s="94">
        <v>2688</v>
      </c>
      <c r="G7" s="169">
        <v>2602</v>
      </c>
      <c r="H7" s="94">
        <v>2919</v>
      </c>
      <c r="I7" s="94">
        <v>1450</v>
      </c>
      <c r="J7" s="94">
        <v>1469</v>
      </c>
      <c r="K7" s="167">
        <v>11795</v>
      </c>
      <c r="L7" s="94">
        <v>6016</v>
      </c>
      <c r="M7" s="169">
        <v>5779</v>
      </c>
      <c r="N7" s="167">
        <v>10290</v>
      </c>
      <c r="O7" s="94">
        <v>5240</v>
      </c>
      <c r="P7" s="169">
        <v>5050</v>
      </c>
      <c r="Q7" s="167">
        <v>44484</v>
      </c>
      <c r="R7" s="94">
        <v>21922</v>
      </c>
      <c r="S7" s="169">
        <v>22562</v>
      </c>
      <c r="T7" s="212">
        <v>70270</v>
      </c>
      <c r="U7" s="58">
        <v>33963</v>
      </c>
      <c r="V7" s="160">
        <v>36307</v>
      </c>
    </row>
    <row r="8" spans="1:22" x14ac:dyDescent="0.25">
      <c r="A8" s="219">
        <v>2023</v>
      </c>
      <c r="B8" s="72">
        <v>4191</v>
      </c>
      <c r="C8" s="61">
        <v>2157</v>
      </c>
      <c r="D8" s="61">
        <v>2034</v>
      </c>
      <c r="E8" s="72">
        <v>5262</v>
      </c>
      <c r="F8" s="61">
        <v>2701</v>
      </c>
      <c r="G8" s="111">
        <v>2561</v>
      </c>
      <c r="H8" s="61">
        <v>2893</v>
      </c>
      <c r="I8" s="61">
        <v>1440</v>
      </c>
      <c r="J8" s="61">
        <v>1453</v>
      </c>
      <c r="K8" s="72">
        <v>11612</v>
      </c>
      <c r="L8" s="61">
        <v>5935</v>
      </c>
      <c r="M8" s="111">
        <v>5677</v>
      </c>
      <c r="N8" s="72">
        <v>10061</v>
      </c>
      <c r="O8" s="61">
        <v>5092</v>
      </c>
      <c r="P8" s="111">
        <v>4969</v>
      </c>
      <c r="Q8" s="72">
        <v>43652</v>
      </c>
      <c r="R8" s="61">
        <v>21516</v>
      </c>
      <c r="S8" s="111">
        <v>22136</v>
      </c>
      <c r="T8" s="72">
        <v>69435</v>
      </c>
      <c r="U8" s="61">
        <v>33521</v>
      </c>
      <c r="V8" s="111">
        <v>35914</v>
      </c>
    </row>
    <row r="9" spans="1:22" s="29" customFormat="1" x14ac:dyDescent="0.25">
      <c r="A9" s="134" t="s">
        <v>2912</v>
      </c>
    </row>
    <row r="10" spans="1:22" s="29" customFormat="1" x14ac:dyDescent="0.25"/>
    <row r="12" spans="1:22" ht="15.75" x14ac:dyDescent="0.25">
      <c r="A12" s="39" t="s">
        <v>2695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661</v>
      </c>
      <c r="P14" s="29"/>
      <c r="Q14" s="504" t="s">
        <v>1454</v>
      </c>
      <c r="R14" s="504" t="s">
        <v>1455</v>
      </c>
      <c r="S14" s="504" t="s">
        <v>1456</v>
      </c>
      <c r="T14" s="29" t="s">
        <v>665</v>
      </c>
    </row>
    <row r="15" spans="1:22" x14ac:dyDescent="0.25">
      <c r="A15" s="333" t="s">
        <v>16</v>
      </c>
      <c r="B15" s="172">
        <f>B8</f>
        <v>4191</v>
      </c>
      <c r="C15" s="172">
        <f>E8</f>
        <v>5262</v>
      </c>
      <c r="D15" s="172">
        <f>H8</f>
        <v>2893</v>
      </c>
      <c r="E15" s="172">
        <f>K8</f>
        <v>11612</v>
      </c>
      <c r="F15" s="172">
        <f>N8</f>
        <v>10061</v>
      </c>
      <c r="G15" s="172">
        <f>Q8</f>
        <v>43652</v>
      </c>
      <c r="H15" s="334">
        <f>T8</f>
        <v>69435</v>
      </c>
      <c r="M15" s="172">
        <f>K8</f>
        <v>11612</v>
      </c>
      <c r="N15" s="172">
        <f>H15-E15-O15</f>
        <v>41493</v>
      </c>
      <c r="O15" s="172">
        <f>H15-(B15+C15+G15)</f>
        <v>16330</v>
      </c>
      <c r="P15" s="29"/>
      <c r="Q15" s="100">
        <f>M15/H15*100</f>
        <v>16.723554403398865</v>
      </c>
      <c r="R15" s="100">
        <f>N15/H15*100</f>
        <v>59.758047094404844</v>
      </c>
      <c r="S15" s="100">
        <f>O15/H15*100</f>
        <v>23.518398502196298</v>
      </c>
    </row>
    <row r="17" spans="1:20" x14ac:dyDescent="0.25">
      <c r="Q17" s="504" t="s">
        <v>1457</v>
      </c>
      <c r="R17" s="504" t="s">
        <v>1458</v>
      </c>
      <c r="S17" s="504" t="s">
        <v>1459</v>
      </c>
      <c r="T17" s="204" t="s">
        <v>492</v>
      </c>
    </row>
    <row r="18" spans="1:20" x14ac:dyDescent="0.25">
      <c r="Q18" s="100">
        <f>M15/H15*100</f>
        <v>16.723554403398865</v>
      </c>
      <c r="R18" s="100">
        <f>N15/H15*100</f>
        <v>59.758047094404844</v>
      </c>
      <c r="S18" s="100">
        <f>O15/H15*100</f>
        <v>23.518398502196298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81" t="s">
        <v>4</v>
      </c>
      <c r="B21" s="1183" t="s">
        <v>449</v>
      </c>
      <c r="C21" s="1184"/>
      <c r="D21" s="1185"/>
      <c r="E21" s="1183" t="s">
        <v>450</v>
      </c>
      <c r="F21" s="1184"/>
      <c r="G21" s="1185"/>
      <c r="H21" s="1189" t="s">
        <v>1217</v>
      </c>
      <c r="I21" s="1190"/>
      <c r="J21" s="1191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2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2021</v>
      </c>
      <c r="B23" s="167">
        <v>0</v>
      </c>
      <c r="C23" s="361"/>
      <c r="D23" s="361"/>
      <c r="E23" s="167">
        <v>5.3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2022</v>
      </c>
      <c r="B24" s="167">
        <v>0</v>
      </c>
      <c r="C24" s="361"/>
      <c r="D24" s="361"/>
      <c r="E24" s="167">
        <v>7.3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2023</v>
      </c>
      <c r="B25" s="72">
        <v>3.5</v>
      </c>
      <c r="C25" s="357"/>
      <c r="D25" s="357"/>
      <c r="E25" s="72">
        <v>7</v>
      </c>
      <c r="F25" s="357"/>
      <c r="G25" s="461"/>
      <c r="H25" s="72">
        <v>1.77</v>
      </c>
      <c r="I25" s="61">
        <v>0</v>
      </c>
      <c r="J25" s="111">
        <v>3.45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1217</v>
      </c>
      <c r="B30" s="29"/>
      <c r="C30" s="29"/>
      <c r="F30" s="159" t="s">
        <v>1474</v>
      </c>
      <c r="G30" s="29"/>
      <c r="H30" s="29"/>
    </row>
    <row r="31" spans="1:20" x14ac:dyDescent="0.25">
      <c r="A31" s="852"/>
      <c r="B31" s="853" t="s">
        <v>1472</v>
      </c>
      <c r="C31" s="854" t="s">
        <v>1473</v>
      </c>
      <c r="F31" s="852"/>
      <c r="G31" s="853" t="s">
        <v>1475</v>
      </c>
      <c r="H31" s="854" t="s">
        <v>1476</v>
      </c>
    </row>
    <row r="32" spans="1:20" x14ac:dyDescent="0.25">
      <c r="A32" s="700">
        <f>A23</f>
        <v>2021</v>
      </c>
      <c r="B32" s="674">
        <f>IF(ISBLANK(J23),"",J23)</f>
        <v>0</v>
      </c>
      <c r="C32" s="674">
        <f>IF(ISBLANK(I23),"",I23)</f>
        <v>0</v>
      </c>
      <c r="F32" s="700">
        <f>A23</f>
        <v>2021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2022</v>
      </c>
      <c r="B33" s="851">
        <f t="shared" ref="B33:B34" si="1">IF(ISBLANK(J24),"",J24)</f>
        <v>0</v>
      </c>
      <c r="C33" s="851">
        <f t="shared" ref="C33:C34" si="2">IF(ISBLANK(I24),"",I24)</f>
        <v>0</v>
      </c>
      <c r="F33" s="701">
        <f t="shared" ref="F33:F34" si="3">A24</f>
        <v>2022</v>
      </c>
      <c r="G33" s="851">
        <f t="shared" ref="G33:G34" si="4">IF(ISBLANK(J24),"",J24)</f>
        <v>0</v>
      </c>
      <c r="H33" s="851">
        <f t="shared" ref="H33:H34" si="5">IF(ISBLANK(I24),"",I24)</f>
        <v>0</v>
      </c>
    </row>
    <row r="34" spans="1:8" x14ac:dyDescent="0.25">
      <c r="A34" s="702">
        <f t="shared" si="0"/>
        <v>2023</v>
      </c>
      <c r="B34" s="676">
        <f t="shared" si="1"/>
        <v>3.45</v>
      </c>
      <c r="C34" s="676">
        <f t="shared" si="2"/>
        <v>0</v>
      </c>
      <c r="F34" s="702">
        <f t="shared" si="3"/>
        <v>2023</v>
      </c>
      <c r="G34" s="676">
        <f t="shared" si="4"/>
        <v>3.45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1" t="s">
        <v>335</v>
      </c>
      <c r="C3" s="861" t="s">
        <v>337</v>
      </c>
      <c r="D3" s="861" t="s">
        <v>336</v>
      </c>
      <c r="E3" s="861" t="s">
        <v>338</v>
      </c>
      <c r="F3" s="536" t="s">
        <v>1002</v>
      </c>
      <c r="G3" s="536" t="s">
        <v>1003</v>
      </c>
    </row>
    <row r="4" spans="1:10" x14ac:dyDescent="0.25">
      <c r="A4" s="217">
        <v>2021</v>
      </c>
      <c r="B4" s="600">
        <v>10</v>
      </c>
      <c r="C4" s="600">
        <v>0</v>
      </c>
      <c r="D4" s="600">
        <v>0</v>
      </c>
      <c r="E4" s="599">
        <v>0</v>
      </c>
      <c r="F4" s="600">
        <v>0.8</v>
      </c>
      <c r="G4" s="600">
        <v>0</v>
      </c>
    </row>
    <row r="5" spans="1:10" x14ac:dyDescent="0.25">
      <c r="A5" s="286">
        <v>2022</v>
      </c>
      <c r="B5" s="751">
        <v>18</v>
      </c>
      <c r="C5" s="751">
        <v>0</v>
      </c>
      <c r="D5" s="751">
        <v>1</v>
      </c>
      <c r="E5" s="753">
        <v>1</v>
      </c>
      <c r="F5" s="751">
        <v>1.6</v>
      </c>
      <c r="G5" s="751">
        <v>0.1</v>
      </c>
    </row>
    <row r="6" spans="1:10" x14ac:dyDescent="0.25">
      <c r="A6" s="218">
        <v>2023</v>
      </c>
      <c r="B6" s="752">
        <v>14</v>
      </c>
      <c r="C6" s="752">
        <v>0</v>
      </c>
      <c r="D6" s="752">
        <v>1</v>
      </c>
      <c r="E6" s="754">
        <v>1</v>
      </c>
      <c r="F6" s="752">
        <v>1.3</v>
      </c>
      <c r="G6" s="752">
        <v>0.1</v>
      </c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493</v>
      </c>
      <c r="E9" s="159" t="s">
        <v>492</v>
      </c>
      <c r="I9" s="252"/>
    </row>
    <row r="10" spans="1:10" ht="33.75" customHeight="1" x14ac:dyDescent="0.25">
      <c r="A10" s="31"/>
      <c r="B10" s="161" t="s">
        <v>528</v>
      </c>
      <c r="C10" s="161" t="s">
        <v>529</v>
      </c>
      <c r="E10" s="31"/>
      <c r="F10" s="161" t="s">
        <v>521</v>
      </c>
      <c r="G10" s="161" t="s">
        <v>522</v>
      </c>
      <c r="I10" s="253"/>
    </row>
    <row r="11" spans="1:10" x14ac:dyDescent="0.25">
      <c r="A11" s="103">
        <f>A4</f>
        <v>2021</v>
      </c>
      <c r="B11" s="80">
        <f>IF(ISBLANK(B4),"",B4)</f>
        <v>10</v>
      </c>
      <c r="C11" s="80">
        <f>IF(ISBLANK(D4),"",D4)</f>
        <v>0</v>
      </c>
      <c r="E11" s="103">
        <f>A4</f>
        <v>2021</v>
      </c>
      <c r="F11" s="80">
        <f>IF(ISBLANK(B4),"",B4)</f>
        <v>10</v>
      </c>
      <c r="G11" s="80">
        <f>IF(ISBLANK(D4),"",D4)</f>
        <v>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18</v>
      </c>
      <c r="C12" s="80">
        <f>IF(ISBLANK(D5),"",D5)</f>
        <v>1</v>
      </c>
      <c r="E12" s="103">
        <f t="shared" ref="E12:E13" si="1">A5</f>
        <v>2022</v>
      </c>
      <c r="F12" s="80">
        <f t="shared" ref="F12:F13" si="2">IF(ISBLANK(B5),"",B5)</f>
        <v>18</v>
      </c>
      <c r="G12" s="80">
        <f t="shared" ref="G12:G13" si="3">IF(ISBLANK(D5),"",D5)</f>
        <v>1</v>
      </c>
    </row>
    <row r="13" spans="1:10" x14ac:dyDescent="0.25">
      <c r="A13" s="155">
        <f t="shared" si="0"/>
        <v>2023</v>
      </c>
      <c r="B13" s="83">
        <f>IF(ISBLANK(B6),"",B6)</f>
        <v>14</v>
      </c>
      <c r="C13" s="83">
        <f>IF(ISBLANK(D6),"",D6)</f>
        <v>1</v>
      </c>
      <c r="D13" s="253"/>
      <c r="E13" s="155">
        <f t="shared" si="1"/>
        <v>2023</v>
      </c>
      <c r="F13" s="83">
        <f t="shared" si="2"/>
        <v>14</v>
      </c>
      <c r="G13" s="83">
        <f t="shared" si="3"/>
        <v>1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899"/>
      <c r="B15" s="250"/>
      <c r="C15" s="250"/>
      <c r="D15" s="250"/>
      <c r="E15" s="899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528</v>
      </c>
      <c r="C17" s="161" t="s">
        <v>530</v>
      </c>
      <c r="E17" s="31"/>
      <c r="F17" s="161" t="s">
        <v>521</v>
      </c>
      <c r="G17" s="161" t="s">
        <v>522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0</v>
      </c>
      <c r="E18" s="603">
        <f>A4</f>
        <v>2021</v>
      </c>
      <c r="F18" s="100">
        <f>IF(ISBLANK(C4),"",C4)</f>
        <v>0</v>
      </c>
      <c r="G18" s="100">
        <f>IF(ISBLANK(E4),"",E4)</f>
        <v>0</v>
      </c>
      <c r="I18" s="1234" t="s">
        <v>660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1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1</v>
      </c>
      <c r="I19" s="1235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1</v>
      </c>
      <c r="E20" s="155">
        <f t="shared" si="5"/>
        <v>2023</v>
      </c>
      <c r="F20" s="83">
        <f>IF(ISBLANK(C6),"",C6)</f>
        <v>0</v>
      </c>
      <c r="G20" s="83">
        <f t="shared" si="6"/>
        <v>1</v>
      </c>
      <c r="I20" s="1236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1540</v>
      </c>
      <c r="B4" s="55">
        <v>103</v>
      </c>
      <c r="C4" s="55">
        <v>2023</v>
      </c>
      <c r="D4" s="894" t="s">
        <v>1336</v>
      </c>
      <c r="E4" s="890" t="s">
        <v>5</v>
      </c>
    </row>
    <row r="5" spans="1:5" x14ac:dyDescent="0.25">
      <c r="A5" s="75" t="s">
        <v>1247</v>
      </c>
      <c r="B5" s="58">
        <v>0.1</v>
      </c>
      <c r="C5" s="58">
        <v>2023</v>
      </c>
      <c r="D5" s="863" t="s">
        <v>1337</v>
      </c>
      <c r="E5" s="891" t="s">
        <v>5</v>
      </c>
    </row>
    <row r="6" spans="1:5" x14ac:dyDescent="0.25">
      <c r="A6" s="75" t="s">
        <v>342</v>
      </c>
      <c r="B6" s="58">
        <v>495</v>
      </c>
      <c r="C6" s="58">
        <v>2023</v>
      </c>
      <c r="D6" s="863" t="s">
        <v>1336</v>
      </c>
      <c r="E6" s="891" t="s">
        <v>5</v>
      </c>
    </row>
    <row r="7" spans="1:5" x14ac:dyDescent="0.25">
      <c r="A7" s="75" t="s">
        <v>1248</v>
      </c>
      <c r="B7" s="58">
        <v>4.3</v>
      </c>
      <c r="C7" s="58">
        <v>2023</v>
      </c>
      <c r="D7" s="863" t="s">
        <v>1337</v>
      </c>
      <c r="E7" s="891" t="s">
        <v>5</v>
      </c>
    </row>
    <row r="8" spans="1:5" x14ac:dyDescent="0.25">
      <c r="A8" s="75" t="s">
        <v>343</v>
      </c>
      <c r="B8" s="58">
        <v>148</v>
      </c>
      <c r="C8" s="58">
        <v>2023</v>
      </c>
      <c r="D8" s="863" t="s">
        <v>1336</v>
      </c>
      <c r="E8" s="891" t="s">
        <v>5</v>
      </c>
    </row>
    <row r="9" spans="1:5" ht="15" customHeight="1" x14ac:dyDescent="0.25">
      <c r="A9" s="75" t="s">
        <v>1249</v>
      </c>
      <c r="B9" s="58">
        <v>1.3</v>
      </c>
      <c r="C9" s="58">
        <v>2023</v>
      </c>
      <c r="D9" s="863" t="s">
        <v>1337</v>
      </c>
      <c r="E9" s="891" t="s">
        <v>5</v>
      </c>
    </row>
    <row r="10" spans="1:5" x14ac:dyDescent="0.25">
      <c r="A10" s="67" t="s">
        <v>942</v>
      </c>
      <c r="B10" s="129"/>
      <c r="C10" s="129"/>
      <c r="D10" s="863"/>
      <c r="E10" s="891" t="s">
        <v>5</v>
      </c>
    </row>
    <row r="11" spans="1:5" x14ac:dyDescent="0.25">
      <c r="A11" s="67" t="s">
        <v>945</v>
      </c>
      <c r="B11" s="58">
        <v>392</v>
      </c>
      <c r="C11" s="58">
        <v>2023</v>
      </c>
      <c r="D11" s="863" t="s">
        <v>1336</v>
      </c>
      <c r="E11" s="891" t="s">
        <v>5</v>
      </c>
    </row>
    <row r="12" spans="1:5" ht="30" x14ac:dyDescent="0.25">
      <c r="A12" s="60" t="s">
        <v>1250</v>
      </c>
      <c r="B12" s="61">
        <v>0.6</v>
      </c>
      <c r="C12" s="61">
        <v>2023</v>
      </c>
      <c r="D12" s="896" t="s">
        <v>1337</v>
      </c>
      <c r="E12" s="893" t="s">
        <v>5</v>
      </c>
    </row>
    <row r="15" spans="1:5" x14ac:dyDescent="0.25">
      <c r="B15" s="29" t="s">
        <v>2536</v>
      </c>
    </row>
    <row r="16" spans="1:5" x14ac:dyDescent="0.25">
      <c r="B16" s="253">
        <v>2021</v>
      </c>
      <c r="C16" s="1061">
        <v>744</v>
      </c>
    </row>
    <row r="17" spans="2:3" x14ac:dyDescent="0.25">
      <c r="B17" s="253">
        <v>2022</v>
      </c>
      <c r="C17" s="1061">
        <v>596</v>
      </c>
    </row>
    <row r="18" spans="2:3" x14ac:dyDescent="0.25">
      <c r="B18" s="253">
        <v>2023</v>
      </c>
      <c r="C18" s="1061">
        <v>495</v>
      </c>
    </row>
    <row r="19" spans="2:3" x14ac:dyDescent="0.25">
      <c r="B19" s="253"/>
      <c r="C19" s="253"/>
    </row>
    <row r="20" spans="2:3" x14ac:dyDescent="0.25">
      <c r="B20" s="29" t="s">
        <v>2536</v>
      </c>
    </row>
    <row r="21" spans="2:3" x14ac:dyDescent="0.25">
      <c r="B21" s="636">
        <f>B16</f>
        <v>2021</v>
      </c>
      <c r="C21" s="636">
        <f>IF(ISBLANK(C16),"",C16)</f>
        <v>744</v>
      </c>
    </row>
    <row r="22" spans="2:3" x14ac:dyDescent="0.25">
      <c r="B22" s="636">
        <f>B17</f>
        <v>2022</v>
      </c>
      <c r="C22" s="636">
        <f t="shared" ref="C22:C23" si="0">IF(ISBLANK(C17),"",C17)</f>
        <v>596</v>
      </c>
    </row>
    <row r="23" spans="2:3" x14ac:dyDescent="0.25">
      <c r="B23" s="636">
        <f>B18</f>
        <v>2023</v>
      </c>
      <c r="C23" s="636">
        <f t="shared" si="0"/>
        <v>495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8" t="s">
        <v>4</v>
      </c>
      <c r="B3" s="1237" t="s">
        <v>943</v>
      </c>
      <c r="C3" s="1238"/>
      <c r="D3" s="1238"/>
      <c r="E3" s="1239"/>
      <c r="F3" s="1240" t="s">
        <v>341</v>
      </c>
      <c r="G3" s="1237" t="s">
        <v>944</v>
      </c>
      <c r="H3" s="1238"/>
      <c r="I3" s="1239"/>
      <c r="J3" s="1242" t="s">
        <v>1001</v>
      </c>
    </row>
    <row r="4" spans="1:10" ht="15.75" x14ac:dyDescent="0.25">
      <c r="A4" s="1199"/>
      <c r="B4" s="87" t="s">
        <v>344</v>
      </c>
      <c r="C4" s="88" t="s">
        <v>345</v>
      </c>
      <c r="D4" s="88" t="s">
        <v>346</v>
      </c>
      <c r="E4" s="77" t="s">
        <v>24</v>
      </c>
      <c r="F4" s="1241"/>
      <c r="G4" s="87" t="s">
        <v>344</v>
      </c>
      <c r="H4" s="88" t="s">
        <v>345</v>
      </c>
      <c r="I4" s="89" t="s">
        <v>346</v>
      </c>
      <c r="J4" s="1243"/>
    </row>
    <row r="5" spans="1:10" x14ac:dyDescent="0.25">
      <c r="A5" s="217">
        <v>2021</v>
      </c>
      <c r="B5" s="70">
        <v>42</v>
      </c>
      <c r="C5" s="55">
        <v>65</v>
      </c>
      <c r="D5" s="55">
        <v>49</v>
      </c>
      <c r="E5" s="269">
        <f>SUM(B5:D5)</f>
        <v>156</v>
      </c>
      <c r="F5" s="71">
        <v>126</v>
      </c>
      <c r="G5" s="70">
        <v>0.4</v>
      </c>
      <c r="H5" s="55">
        <v>0.2</v>
      </c>
      <c r="I5" s="110">
        <v>0.3</v>
      </c>
      <c r="J5" s="71">
        <v>0.2</v>
      </c>
    </row>
    <row r="6" spans="1:10" x14ac:dyDescent="0.25">
      <c r="A6" s="286">
        <v>2022</v>
      </c>
      <c r="B6" s="1081">
        <v>50</v>
      </c>
      <c r="C6" s="1082">
        <v>61</v>
      </c>
      <c r="D6" s="1082">
        <v>45</v>
      </c>
      <c r="E6" s="270">
        <f>SUM(B6:D6)</f>
        <v>156</v>
      </c>
      <c r="F6" s="214">
        <v>125</v>
      </c>
      <c r="G6" s="457">
        <v>0.4</v>
      </c>
      <c r="H6" s="458">
        <v>0.1</v>
      </c>
      <c r="I6" s="761">
        <v>0.3</v>
      </c>
      <c r="J6" s="214">
        <v>0.2</v>
      </c>
    </row>
    <row r="7" spans="1:10" x14ac:dyDescent="0.25">
      <c r="A7" s="218">
        <v>2023</v>
      </c>
      <c r="B7" s="167">
        <v>50</v>
      </c>
      <c r="C7" s="94">
        <v>60</v>
      </c>
      <c r="D7" s="94">
        <v>45</v>
      </c>
      <c r="E7" s="447">
        <f>SUM(B7:D7)</f>
        <v>155</v>
      </c>
      <c r="F7" s="168">
        <v>103</v>
      </c>
      <c r="G7" s="167">
        <v>0.4</v>
      </c>
      <c r="H7" s="94">
        <v>0.1</v>
      </c>
      <c r="I7" s="169">
        <v>0.3</v>
      </c>
      <c r="J7" s="168">
        <v>0.1</v>
      </c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1743</v>
      </c>
      <c r="B12" s="31"/>
      <c r="C12" s="28"/>
      <c r="D12" s="28"/>
      <c r="F12" s="574" t="s">
        <v>2535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126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125</v>
      </c>
      <c r="C14" s="28"/>
      <c r="D14" s="28"/>
      <c r="F14" s="625" t="s">
        <v>1454</v>
      </c>
      <c r="G14" s="621">
        <f>IF(ISBLANK(B7),"",B7)</f>
        <v>50</v>
      </c>
      <c r="I14" s="625" t="s">
        <v>1457</v>
      </c>
      <c r="J14" s="621">
        <f>IF(ISBLANK(B7),"",B7)</f>
        <v>50</v>
      </c>
    </row>
    <row r="15" spans="1:10" x14ac:dyDescent="0.25">
      <c r="A15" s="624">
        <f t="shared" ref="A15" si="1">A7</f>
        <v>2023</v>
      </c>
      <c r="B15" s="623">
        <f t="shared" si="0"/>
        <v>103</v>
      </c>
      <c r="C15" s="28"/>
      <c r="D15" s="28"/>
      <c r="F15" s="626" t="s">
        <v>1455</v>
      </c>
      <c r="G15" s="622">
        <f>IF(ISBLANK(C7),"",C7)</f>
        <v>60</v>
      </c>
      <c r="I15" s="626" t="s">
        <v>1466</v>
      </c>
      <c r="J15" s="622">
        <f>IF(ISBLANK(C7),"",C7)</f>
        <v>60</v>
      </c>
    </row>
    <row r="16" spans="1:10" x14ac:dyDescent="0.25">
      <c r="A16" s="573"/>
      <c r="B16" s="570"/>
      <c r="C16" s="28"/>
      <c r="D16" s="28"/>
      <c r="F16" s="627" t="s">
        <v>1456</v>
      </c>
      <c r="G16" s="623">
        <f>IF(ISBLANK(D7),"",D7)</f>
        <v>45</v>
      </c>
      <c r="I16" s="627" t="s">
        <v>1467</v>
      </c>
      <c r="J16" s="623">
        <f>IF(ISBLANK(D7),"",D7)</f>
        <v>45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2641</v>
      </c>
      <c r="B20" s="253"/>
    </row>
    <row r="21" spans="1:2" x14ac:dyDescent="0.25">
      <c r="A21" s="625" t="s">
        <v>463</v>
      </c>
      <c r="B21" s="621">
        <f>IF(ISBLANK(G7),"",G7)</f>
        <v>0.4</v>
      </c>
    </row>
    <row r="22" spans="1:2" x14ac:dyDescent="0.25">
      <c r="A22" s="626" t="s">
        <v>464</v>
      </c>
      <c r="B22" s="622">
        <f>IF(ISBLANK(H7),"",H7)</f>
        <v>0.1</v>
      </c>
    </row>
    <row r="23" spans="1:2" x14ac:dyDescent="0.25">
      <c r="A23" s="627" t="s">
        <v>365</v>
      </c>
      <c r="B23" s="623">
        <f>IF(ISBLANK(I7),"",I7)</f>
        <v>0.3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0"/>
    </row>
    <row r="5" spans="1:6" x14ac:dyDescent="0.25">
      <c r="A5" s="66" t="s">
        <v>1238</v>
      </c>
      <c r="B5" s="58">
        <v>30</v>
      </c>
      <c r="C5" s="58">
        <v>2022</v>
      </c>
      <c r="D5" s="129" t="s">
        <v>815</v>
      </c>
      <c r="E5" s="891" t="s">
        <v>5</v>
      </c>
    </row>
    <row r="6" spans="1:6" x14ac:dyDescent="0.25">
      <c r="A6" s="65" t="s">
        <v>1239</v>
      </c>
      <c r="B6" s="58">
        <v>152</v>
      </c>
      <c r="C6" s="58">
        <v>2022</v>
      </c>
      <c r="D6" s="129" t="s">
        <v>815</v>
      </c>
      <c r="E6" s="891" t="s">
        <v>5</v>
      </c>
    </row>
    <row r="7" spans="1:6" x14ac:dyDescent="0.25">
      <c r="A7" s="66" t="s">
        <v>367</v>
      </c>
      <c r="B7" s="129"/>
      <c r="C7" s="129"/>
      <c r="D7" s="129"/>
      <c r="E7" s="891"/>
    </row>
    <row r="8" spans="1:6" x14ac:dyDescent="0.25">
      <c r="A8" s="66" t="s">
        <v>368</v>
      </c>
      <c r="B8" s="129"/>
      <c r="C8" s="129"/>
      <c r="D8" s="129"/>
      <c r="E8" s="891"/>
    </row>
    <row r="9" spans="1:6" x14ac:dyDescent="0.25">
      <c r="A9" s="66" t="s">
        <v>370</v>
      </c>
      <c r="B9" s="58">
        <v>0</v>
      </c>
      <c r="C9" s="58">
        <v>2022</v>
      </c>
      <c r="D9" s="129" t="s">
        <v>815</v>
      </c>
      <c r="E9" s="891" t="s">
        <v>5</v>
      </c>
    </row>
    <row r="10" spans="1:6" x14ac:dyDescent="0.25">
      <c r="A10" s="82" t="s">
        <v>1240</v>
      </c>
      <c r="B10" s="61">
        <v>0</v>
      </c>
      <c r="C10" s="61">
        <v>2022</v>
      </c>
      <c r="D10" s="357" t="s">
        <v>1335</v>
      </c>
      <c r="E10" s="893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8" t="s">
        <v>4</v>
      </c>
      <c r="B3" s="1247" t="s">
        <v>370</v>
      </c>
      <c r="C3" s="1248"/>
      <c r="D3" s="1248"/>
      <c r="E3" s="1249" t="s">
        <v>371</v>
      </c>
      <c r="F3" s="1250"/>
      <c r="G3" s="1251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2"/>
      <c r="B4" s="1244" t="s">
        <v>372</v>
      </c>
      <c r="C4" s="1245"/>
      <c r="D4" s="1245"/>
      <c r="E4" s="1244" t="s">
        <v>372</v>
      </c>
      <c r="F4" s="1245"/>
      <c r="G4" s="1246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9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29</v>
      </c>
      <c r="C6" s="757"/>
      <c r="D6" s="757"/>
      <c r="E6" s="457">
        <v>3.6</v>
      </c>
      <c r="F6" s="757"/>
      <c r="G6" s="759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0</v>
      </c>
      <c r="C7" s="757"/>
      <c r="D7" s="757"/>
      <c r="E7" s="457">
        <v>0</v>
      </c>
      <c r="F7" s="757"/>
      <c r="G7" s="759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0</v>
      </c>
      <c r="C8" s="758"/>
      <c r="D8" s="758"/>
      <c r="E8" s="601">
        <v>0</v>
      </c>
      <c r="F8" s="758"/>
      <c r="G8" s="760"/>
      <c r="H8" s="363"/>
      <c r="I8" s="763" t="s">
        <v>1431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2144</v>
      </c>
      <c r="I15" s="84" t="s">
        <v>2145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29</v>
      </c>
      <c r="C16" s="755"/>
      <c r="I16" s="700">
        <f>A6</f>
        <v>2020</v>
      </c>
      <c r="J16" s="674">
        <f>IF(ISBLANK(E6),"",E6)</f>
        <v>3.6</v>
      </c>
      <c r="K16" s="756"/>
    </row>
    <row r="17" spans="1:10" x14ac:dyDescent="0.25">
      <c r="A17" s="701">
        <f>A7</f>
        <v>2021</v>
      </c>
      <c r="B17" s="851">
        <f>IF(ISBLANK(B7),"",B7)</f>
        <v>0</v>
      </c>
      <c r="C17" s="755"/>
      <c r="I17" s="701">
        <f>A7</f>
        <v>2021</v>
      </c>
      <c r="J17" s="851">
        <f>IF(ISBLANK(E7),"",E7)</f>
        <v>0</v>
      </c>
    </row>
    <row r="18" spans="1:10" x14ac:dyDescent="0.25">
      <c r="A18" s="702">
        <f>A8</f>
        <v>2022</v>
      </c>
      <c r="B18" s="676">
        <f>IF(ISBLANK(B8),"",B8)</f>
        <v>0</v>
      </c>
      <c r="C18" s="755"/>
      <c r="I18" s="702">
        <f>A8</f>
        <v>2022</v>
      </c>
      <c r="J18" s="676">
        <f>IF(ISBLANK(E8),"",E8)</f>
        <v>0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3" t="s">
        <v>875</v>
      </c>
      <c r="B3" s="1253"/>
      <c r="C3" s="253"/>
      <c r="D3" s="864" t="s">
        <v>2534</v>
      </c>
      <c r="E3" s="253"/>
      <c r="F3" s="253"/>
      <c r="G3" s="253"/>
      <c r="H3" s="253"/>
      <c r="K3" s="1245" t="s">
        <v>994</v>
      </c>
      <c r="L3" s="1245"/>
    </row>
    <row r="4" spans="1:12" ht="18.75" customHeight="1" x14ac:dyDescent="0.25">
      <c r="A4" s="162"/>
      <c r="B4" s="762" t="s">
        <v>16</v>
      </c>
      <c r="D4" s="250"/>
      <c r="E4" s="764" t="s">
        <v>16</v>
      </c>
      <c r="K4" s="162"/>
      <c r="L4" s="762" t="s">
        <v>16</v>
      </c>
    </row>
    <row r="5" spans="1:12" x14ac:dyDescent="0.25">
      <c r="A5" s="113">
        <v>2021</v>
      </c>
      <c r="B5" s="867">
        <v>11</v>
      </c>
      <c r="D5" s="449">
        <f>IF(ISBLANK(B5),"",A5)</f>
        <v>2021</v>
      </c>
      <c r="E5" s="618">
        <f>IF(ISBLANK(B5),"",B5)</f>
        <v>11</v>
      </c>
      <c r="K5" s="217">
        <v>2021</v>
      </c>
      <c r="L5" s="655">
        <v>0.8</v>
      </c>
    </row>
    <row r="6" spans="1:12" x14ac:dyDescent="0.25">
      <c r="A6" s="229">
        <v>2022</v>
      </c>
      <c r="B6" s="602">
        <v>16</v>
      </c>
      <c r="D6" s="450">
        <f>IF(ISBLANK(B6),"",A6)</f>
        <v>2022</v>
      </c>
      <c r="E6" s="619">
        <f>IF(ISBLANK(B6),"",B6)</f>
        <v>16</v>
      </c>
      <c r="K6" s="286">
        <v>2022</v>
      </c>
      <c r="L6" s="657">
        <v>1.5</v>
      </c>
    </row>
    <row r="7" spans="1:12" x14ac:dyDescent="0.25">
      <c r="A7" s="123">
        <v>2023</v>
      </c>
      <c r="B7" s="617">
        <v>16</v>
      </c>
      <c r="D7" s="379">
        <f>IF(ISBLANK(B7),"",A7)</f>
        <v>2023</v>
      </c>
      <c r="E7" s="620">
        <f>IF(ISBLANK(B7),"",B7)</f>
        <v>16</v>
      </c>
      <c r="K7" s="219">
        <v>2023</v>
      </c>
      <c r="L7" s="617">
        <v>1.2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1238</v>
      </c>
      <c r="C3" s="538" t="s">
        <v>1239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12</v>
      </c>
      <c r="C4" s="643">
        <v>185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12</v>
      </c>
      <c r="C5" s="602">
        <v>156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30</v>
      </c>
      <c r="C6" s="602">
        <v>152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8" t="s">
        <v>4</v>
      </c>
      <c r="B3" s="1242" t="s">
        <v>300</v>
      </c>
      <c r="C3" s="1242" t="s">
        <v>995</v>
      </c>
      <c r="D3" s="1242" t="s">
        <v>996</v>
      </c>
      <c r="E3" s="1225" t="s">
        <v>997</v>
      </c>
      <c r="F3" s="1226"/>
      <c r="G3" s="1227"/>
      <c r="H3" s="452"/>
      <c r="I3" s="253"/>
      <c r="J3" s="253"/>
      <c r="K3" s="253"/>
      <c r="L3" s="253"/>
    </row>
    <row r="4" spans="1:12" ht="17.25" customHeight="1" x14ac:dyDescent="0.25">
      <c r="A4" s="1199"/>
      <c r="B4" s="1243"/>
      <c r="C4" s="1243"/>
      <c r="D4" s="1243"/>
      <c r="E4" s="956" t="s">
        <v>16</v>
      </c>
      <c r="F4" s="956" t="s">
        <v>17</v>
      </c>
      <c r="G4" s="956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04">
        <v>18</v>
      </c>
      <c r="C5" s="643">
        <v>3980</v>
      </c>
      <c r="D5" s="643">
        <v>343</v>
      </c>
      <c r="E5" s="867">
        <v>8.6</v>
      </c>
      <c r="F5" s="1005">
        <v>8.9</v>
      </c>
      <c r="G5" s="1005">
        <v>8.3000000000000007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1">
        <v>16</v>
      </c>
      <c r="C6" s="657">
        <v>4402</v>
      </c>
      <c r="D6" s="657">
        <v>393</v>
      </c>
      <c r="E6" s="657">
        <v>8.8000000000000007</v>
      </c>
      <c r="F6" s="657">
        <v>8.6999999999999993</v>
      </c>
      <c r="G6" s="657">
        <v>9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6">
        <v>13</v>
      </c>
      <c r="C7" s="617">
        <v>5370</v>
      </c>
      <c r="D7" s="617">
        <v>542</v>
      </c>
      <c r="E7" s="617">
        <v>10</v>
      </c>
      <c r="F7" s="617">
        <v>10</v>
      </c>
      <c r="G7" s="617">
        <v>10.1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5" t="s">
        <v>4</v>
      </c>
      <c r="B3" s="536" t="s">
        <v>998</v>
      </c>
      <c r="C3" s="536" t="s">
        <v>343</v>
      </c>
      <c r="D3" s="536" t="s">
        <v>999</v>
      </c>
      <c r="E3" s="536" t="s">
        <v>945</v>
      </c>
      <c r="F3" s="536" t="s">
        <v>1000</v>
      </c>
      <c r="G3" s="536" t="s">
        <v>318</v>
      </c>
      <c r="H3" s="536" t="s">
        <v>319</v>
      </c>
      <c r="I3" s="536" t="s">
        <v>1541</v>
      </c>
      <c r="J3" s="536" t="s">
        <v>1544</v>
      </c>
      <c r="K3" s="253"/>
      <c r="L3" s="253"/>
      <c r="M3" s="253"/>
    </row>
    <row r="4" spans="1:13" x14ac:dyDescent="0.25">
      <c r="A4" s="514">
        <v>2021</v>
      </c>
      <c r="B4" s="655">
        <v>6.3</v>
      </c>
      <c r="C4" s="655">
        <v>110</v>
      </c>
      <c r="D4" s="655">
        <v>0.9</v>
      </c>
      <c r="E4" s="655">
        <v>400</v>
      </c>
      <c r="F4" s="655">
        <v>0.6</v>
      </c>
      <c r="G4" s="655">
        <v>10</v>
      </c>
      <c r="H4" s="655">
        <v>0</v>
      </c>
      <c r="I4" s="655">
        <v>50</v>
      </c>
      <c r="J4" s="655">
        <v>0.3</v>
      </c>
      <c r="K4" s="253"/>
      <c r="L4" s="253"/>
      <c r="M4" s="253"/>
    </row>
    <row r="5" spans="1:13" x14ac:dyDescent="0.25">
      <c r="A5" s="486">
        <v>2022</v>
      </c>
      <c r="B5" s="602">
        <v>5.0999999999999996</v>
      </c>
      <c r="C5" s="602">
        <v>141</v>
      </c>
      <c r="D5" s="602">
        <v>1.2</v>
      </c>
      <c r="E5" s="602">
        <v>399</v>
      </c>
      <c r="F5" s="602">
        <v>0.6</v>
      </c>
      <c r="G5" s="602">
        <v>19</v>
      </c>
      <c r="H5" s="602">
        <v>1</v>
      </c>
      <c r="I5" s="602">
        <v>62</v>
      </c>
      <c r="J5" s="602">
        <v>0.4</v>
      </c>
      <c r="K5" s="253"/>
      <c r="L5" s="253"/>
      <c r="M5" s="253"/>
    </row>
    <row r="6" spans="1:13" x14ac:dyDescent="0.25">
      <c r="A6" s="481">
        <v>2023</v>
      </c>
      <c r="B6" s="617">
        <v>4.3</v>
      </c>
      <c r="C6" s="617">
        <v>148</v>
      </c>
      <c r="D6" s="617">
        <v>1.3</v>
      </c>
      <c r="E6" s="617">
        <v>392</v>
      </c>
      <c r="F6" s="617">
        <v>0.6</v>
      </c>
      <c r="G6" s="617">
        <v>15</v>
      </c>
      <c r="H6" s="617">
        <v>1</v>
      </c>
      <c r="I6" s="617">
        <v>62</v>
      </c>
      <c r="J6" s="617">
        <v>0.4</v>
      </c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877</v>
      </c>
      <c r="B4" s="55">
        <v>25</v>
      </c>
      <c r="C4" s="55">
        <v>2023</v>
      </c>
      <c r="D4" s="894" t="s">
        <v>1338</v>
      </c>
      <c r="E4" s="895" t="s">
        <v>5</v>
      </c>
    </row>
    <row r="5" spans="1:5" ht="30" x14ac:dyDescent="0.25">
      <c r="A5" s="67" t="s">
        <v>381</v>
      </c>
      <c r="B5" s="58">
        <v>156</v>
      </c>
      <c r="C5" s="58">
        <v>2023</v>
      </c>
      <c r="D5" s="863" t="s">
        <v>1338</v>
      </c>
      <c r="E5" s="898" t="s">
        <v>5</v>
      </c>
    </row>
    <row r="6" spans="1:5" ht="30" x14ac:dyDescent="0.25">
      <c r="A6" s="86" t="s">
        <v>878</v>
      </c>
      <c r="B6" s="61">
        <v>16</v>
      </c>
      <c r="C6" s="61">
        <v>2023</v>
      </c>
      <c r="D6" s="896" t="s">
        <v>1338</v>
      </c>
      <c r="E6" s="897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2" style="29" customWidth="1"/>
    <col min="9" max="9" width="10.5703125" style="29" customWidth="1"/>
    <col min="10" max="10" width="18" style="29" customWidth="1"/>
    <col min="11" max="11" width="11.42578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2" t="s">
        <v>4</v>
      </c>
      <c r="B2" s="1186" t="s">
        <v>124</v>
      </c>
      <c r="C2" s="1187"/>
      <c r="D2" s="1187"/>
      <c r="E2" s="1186" t="s">
        <v>125</v>
      </c>
      <c r="F2" s="1187"/>
      <c r="G2" s="1187"/>
      <c r="H2" s="1194" t="s">
        <v>1055</v>
      </c>
      <c r="I2" s="1194" t="s">
        <v>8</v>
      </c>
      <c r="J2" s="1196" t="s">
        <v>12</v>
      </c>
      <c r="K2" s="1186" t="s">
        <v>136</v>
      </c>
      <c r="L2" s="1187"/>
      <c r="M2" s="1188"/>
      <c r="N2" s="1187" t="s">
        <v>137</v>
      </c>
      <c r="O2" s="1187"/>
      <c r="P2" s="1188"/>
    </row>
    <row r="3" spans="1:17" x14ac:dyDescent="0.25">
      <c r="A3" s="1193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5"/>
      <c r="I3" s="1195"/>
      <c r="J3" s="1197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2021</v>
      </c>
      <c r="B4" s="1063">
        <v>566</v>
      </c>
      <c r="C4" s="1064">
        <v>287</v>
      </c>
      <c r="D4" s="1064">
        <v>279</v>
      </c>
      <c r="E4" s="1063">
        <v>1463</v>
      </c>
      <c r="F4" s="1064">
        <v>747</v>
      </c>
      <c r="G4" s="1064">
        <v>716</v>
      </c>
      <c r="H4" s="1065">
        <v>8</v>
      </c>
      <c r="I4" s="1065">
        <v>20.6</v>
      </c>
      <c r="J4" s="1065">
        <v>-12.6</v>
      </c>
      <c r="K4" s="70">
        <v>861</v>
      </c>
      <c r="L4" s="55">
        <v>377</v>
      </c>
      <c r="M4" s="110">
        <v>484</v>
      </c>
      <c r="N4" s="55">
        <v>1169</v>
      </c>
      <c r="O4" s="55">
        <v>521</v>
      </c>
      <c r="P4" s="110">
        <v>648</v>
      </c>
    </row>
    <row r="5" spans="1:17" x14ac:dyDescent="0.25">
      <c r="A5" s="286">
        <v>2022</v>
      </c>
      <c r="B5" s="1066">
        <v>542</v>
      </c>
      <c r="C5" s="1067">
        <v>291</v>
      </c>
      <c r="D5" s="1067">
        <v>251</v>
      </c>
      <c r="E5" s="1066">
        <v>1103</v>
      </c>
      <c r="F5" s="1067">
        <v>592</v>
      </c>
      <c r="G5" s="1067">
        <v>511</v>
      </c>
      <c r="H5" s="1068">
        <v>7.7</v>
      </c>
      <c r="I5" s="1068">
        <v>15.7</v>
      </c>
      <c r="J5" s="1068">
        <v>-8</v>
      </c>
      <c r="K5" s="212">
        <v>1313</v>
      </c>
      <c r="L5" s="58">
        <v>633</v>
      </c>
      <c r="M5" s="160">
        <v>680</v>
      </c>
      <c r="N5" s="58">
        <v>1664</v>
      </c>
      <c r="O5" s="58">
        <v>795</v>
      </c>
      <c r="P5" s="160">
        <v>869</v>
      </c>
    </row>
    <row r="6" spans="1:17" x14ac:dyDescent="0.25">
      <c r="A6" s="219">
        <v>2023</v>
      </c>
      <c r="B6" s="1069">
        <v>566</v>
      </c>
      <c r="C6" s="1070">
        <v>276</v>
      </c>
      <c r="D6" s="1070">
        <v>290</v>
      </c>
      <c r="E6" s="1069">
        <v>969</v>
      </c>
      <c r="F6" s="1070">
        <v>491</v>
      </c>
      <c r="G6" s="1070">
        <v>478</v>
      </c>
      <c r="H6" s="1071">
        <v>8.1999999999999993</v>
      </c>
      <c r="I6" s="1071">
        <v>14</v>
      </c>
      <c r="J6" s="1071">
        <v>-5.8</v>
      </c>
      <c r="K6" s="1072">
        <v>1484</v>
      </c>
      <c r="L6" s="1073">
        <v>725</v>
      </c>
      <c r="M6" s="1074">
        <v>759</v>
      </c>
      <c r="N6" s="1073">
        <v>1837</v>
      </c>
      <c r="O6" s="1073">
        <v>928</v>
      </c>
      <c r="P6" s="1074">
        <v>909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531</v>
      </c>
      <c r="C12" s="438" t="s">
        <v>532</v>
      </c>
      <c r="D12" s="363"/>
      <c r="E12" s="436"/>
      <c r="F12" s="437" t="s">
        <v>531</v>
      </c>
      <c r="G12" s="438" t="s">
        <v>532</v>
      </c>
      <c r="H12" s="253"/>
      <c r="I12" s="253"/>
      <c r="J12" s="253"/>
      <c r="K12" s="29" t="s">
        <v>493</v>
      </c>
      <c r="O12" s="211"/>
      <c r="P12" s="211"/>
      <c r="Q12" s="211"/>
    </row>
    <row r="13" spans="1:17" x14ac:dyDescent="0.25">
      <c r="A13" s="322">
        <f>A4</f>
        <v>2021</v>
      </c>
      <c r="B13" s="319">
        <f>IF(ISBLANK(D4),"",D4)</f>
        <v>279</v>
      </c>
      <c r="C13" s="319">
        <f>IF(ISBLANK(C4),"",C4)</f>
        <v>287</v>
      </c>
      <c r="D13" s="364"/>
      <c r="E13" s="322">
        <f>A4</f>
        <v>2021</v>
      </c>
      <c r="F13" s="319">
        <f>IF(ISBLANK(G4),"",G4)</f>
        <v>716</v>
      </c>
      <c r="G13" s="319">
        <f>IF(ISBLANK(F4),"",F4)</f>
        <v>747</v>
      </c>
      <c r="H13" s="265"/>
      <c r="I13" s="265"/>
      <c r="J13" s="265"/>
      <c r="K13" s="330"/>
      <c r="L13" s="331">
        <f>A4</f>
        <v>2021</v>
      </c>
      <c r="M13" s="331">
        <f>A5</f>
        <v>2022</v>
      </c>
      <c r="N13" s="331">
        <f>A6</f>
        <v>2023</v>
      </c>
      <c r="O13" s="211"/>
      <c r="P13" s="211"/>
      <c r="Q13" s="211"/>
    </row>
    <row r="14" spans="1:17" x14ac:dyDescent="0.25">
      <c r="A14" s="323">
        <f t="shared" ref="A14:A15" si="0">A5</f>
        <v>2022</v>
      </c>
      <c r="B14" s="320">
        <f t="shared" ref="B14:B15" si="1">IF(ISBLANK(D5),"",D5)</f>
        <v>251</v>
      </c>
      <c r="C14" s="320">
        <f t="shared" ref="C14:C15" si="2">IF(ISBLANK(C5),"",C5)</f>
        <v>291</v>
      </c>
      <c r="D14" s="364"/>
      <c r="E14" s="323">
        <f t="shared" ref="E14:E15" si="3">A5</f>
        <v>2022</v>
      </c>
      <c r="F14" s="320">
        <f t="shared" ref="F14:F15" si="4">IF(ISBLANK(G5),"",G5)</f>
        <v>511</v>
      </c>
      <c r="G14" s="320">
        <f t="shared" ref="G14:G15" si="5">IF(ISBLANK(F5),"",F5)</f>
        <v>592</v>
      </c>
      <c r="H14" s="389"/>
      <c r="I14" s="389"/>
      <c r="J14" s="48"/>
      <c r="K14" s="325" t="s">
        <v>534</v>
      </c>
      <c r="L14" s="328">
        <f>IF(ISBLANK(K4),"",K4)</f>
        <v>861</v>
      </c>
      <c r="M14" s="328">
        <f>IF(ISBLANK(K5),"",K5)</f>
        <v>1313</v>
      </c>
      <c r="N14" s="328">
        <f>IF(ISBLANK(K6),"",K6)</f>
        <v>1484</v>
      </c>
      <c r="O14" s="265"/>
      <c r="P14" s="265"/>
      <c r="Q14" s="265"/>
    </row>
    <row r="15" spans="1:17" x14ac:dyDescent="0.25">
      <c r="A15" s="324">
        <f t="shared" si="0"/>
        <v>2023</v>
      </c>
      <c r="B15" s="321">
        <f t="shared" si="1"/>
        <v>290</v>
      </c>
      <c r="C15" s="321">
        <f t="shared" si="2"/>
        <v>276</v>
      </c>
      <c r="E15" s="324">
        <f t="shared" si="3"/>
        <v>2023</v>
      </c>
      <c r="F15" s="321">
        <f t="shared" si="4"/>
        <v>478</v>
      </c>
      <c r="G15" s="321">
        <f t="shared" si="5"/>
        <v>491</v>
      </c>
      <c r="H15" s="211"/>
      <c r="I15" s="211"/>
      <c r="J15" s="28"/>
      <c r="K15" s="326" t="s">
        <v>533</v>
      </c>
      <c r="L15" s="329">
        <f>IF(ISBLANK(N4),"",N4)</f>
        <v>1169</v>
      </c>
      <c r="M15" s="329">
        <f>IF(ISBLANK(N5),"",N5)</f>
        <v>1664</v>
      </c>
      <c r="N15" s="329">
        <f>IF(ISBLANK(N6),"",N6)</f>
        <v>1837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492</v>
      </c>
      <c r="L17" s="29"/>
      <c r="M17" s="29"/>
    </row>
    <row r="18" spans="1:15" x14ac:dyDescent="0.25">
      <c r="H18" s="253"/>
      <c r="I18" s="253"/>
      <c r="K18" s="331"/>
      <c r="L18" s="331">
        <f>A4</f>
        <v>2021</v>
      </c>
      <c r="M18" s="331">
        <f>A5</f>
        <v>2022</v>
      </c>
      <c r="N18" s="331">
        <f>A6</f>
        <v>2023</v>
      </c>
      <c r="O18" s="363"/>
    </row>
    <row r="19" spans="1:15" x14ac:dyDescent="0.25">
      <c r="A19" s="159" t="s">
        <v>918</v>
      </c>
      <c r="B19" s="29"/>
      <c r="C19" s="29"/>
      <c r="E19" s="159" t="s">
        <v>489</v>
      </c>
      <c r="K19" s="322" t="s">
        <v>495</v>
      </c>
      <c r="L19" s="328">
        <f>IF(ISBLANK(K4),"",K4)</f>
        <v>861</v>
      </c>
      <c r="M19" s="328">
        <f>IF(ISBLANK(K5),"",K5)</f>
        <v>1313</v>
      </c>
      <c r="N19" s="328">
        <f>IF(ISBLANK(K6),"",K6)</f>
        <v>1484</v>
      </c>
      <c r="O19" s="364"/>
    </row>
    <row r="20" spans="1:15" x14ac:dyDescent="0.25">
      <c r="A20" s="436"/>
      <c r="B20" s="437" t="s">
        <v>490</v>
      </c>
      <c r="C20" s="438" t="s">
        <v>491</v>
      </c>
      <c r="E20" s="436"/>
      <c r="F20" s="437" t="s">
        <v>490</v>
      </c>
      <c r="G20" s="438" t="s">
        <v>491</v>
      </c>
      <c r="K20" s="324" t="s">
        <v>494</v>
      </c>
      <c r="L20" s="329">
        <f>IF(ISBLANK(N4),"",N4)</f>
        <v>1169</v>
      </c>
      <c r="M20" s="329">
        <f>IF(ISBLANK(N5),"",N5)</f>
        <v>1664</v>
      </c>
      <c r="N20" s="329">
        <f>IF(ISBLANK(N6),"",N6)</f>
        <v>1837</v>
      </c>
      <c r="O20" s="364"/>
    </row>
    <row r="21" spans="1:15" x14ac:dyDescent="0.25">
      <c r="A21" s="322">
        <f>A4</f>
        <v>2021</v>
      </c>
      <c r="B21" s="319">
        <f>IF(ISBLANK(D4),"",D4)</f>
        <v>279</v>
      </c>
      <c r="C21" s="319">
        <f>IF(ISBLANK(C4),"",C4)</f>
        <v>287</v>
      </c>
      <c r="E21" s="322">
        <f>A4</f>
        <v>2021</v>
      </c>
      <c r="F21" s="319">
        <f>IF(ISBLANK(G4),"",G4)</f>
        <v>716</v>
      </c>
      <c r="G21" s="319">
        <f>IF(ISBLANK(F4),"",F4)</f>
        <v>747</v>
      </c>
      <c r="K21" s="1062"/>
      <c r="L21" s="265"/>
      <c r="M21" s="265"/>
      <c r="N21" s="211"/>
    </row>
    <row r="22" spans="1:15" x14ac:dyDescent="0.25">
      <c r="A22" s="323">
        <f t="shared" ref="A22:A23" si="6">A5</f>
        <v>2022</v>
      </c>
      <c r="B22" s="320">
        <f t="shared" ref="B22:B23" si="7">IF(ISBLANK(D5),"",D5)</f>
        <v>251</v>
      </c>
      <c r="C22" s="320">
        <f t="shared" ref="C22:C23" si="8">IF(ISBLANK(C5),"",C5)</f>
        <v>291</v>
      </c>
      <c r="E22" s="323">
        <f t="shared" ref="E22:E23" si="9">A5</f>
        <v>2022</v>
      </c>
      <c r="F22" s="320">
        <f t="shared" ref="F22:F23" si="10">IF(ISBLANK(G5),"",G5)</f>
        <v>511</v>
      </c>
      <c r="G22" s="320">
        <f t="shared" ref="G22:G23" si="11">IF(ISBLANK(F5),"",F5)</f>
        <v>592</v>
      </c>
      <c r="K22" s="211"/>
      <c r="L22" s="211"/>
      <c r="M22" s="211"/>
      <c r="N22" s="211"/>
    </row>
    <row r="23" spans="1:15" x14ac:dyDescent="0.25">
      <c r="A23" s="324">
        <f t="shared" si="6"/>
        <v>2023</v>
      </c>
      <c r="B23" s="321">
        <f t="shared" si="7"/>
        <v>290</v>
      </c>
      <c r="C23" s="321">
        <f t="shared" si="8"/>
        <v>276</v>
      </c>
      <c r="E23" s="324">
        <f t="shared" si="9"/>
        <v>2023</v>
      </c>
      <c r="F23" s="321">
        <f t="shared" si="10"/>
        <v>478</v>
      </c>
      <c r="G23" s="321">
        <f t="shared" si="11"/>
        <v>491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8" t="s">
        <v>4</v>
      </c>
      <c r="B3" s="1225" t="s">
        <v>1943</v>
      </c>
      <c r="C3" s="1226"/>
      <c r="D3" s="1226"/>
      <c r="E3" s="1225" t="s">
        <v>878</v>
      </c>
      <c r="F3" s="1226"/>
      <c r="G3" s="1226"/>
      <c r="H3" s="1225" t="s">
        <v>1942</v>
      </c>
      <c r="I3" s="1226"/>
      <c r="J3" s="1226"/>
      <c r="K3" s="1226"/>
      <c r="L3" s="1227"/>
    </row>
    <row r="4" spans="1:12" ht="18.75" customHeight="1" x14ac:dyDescent="0.25">
      <c r="A4" s="1199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2021</v>
      </c>
      <c r="B5" s="610">
        <v>26</v>
      </c>
      <c r="C5" s="611"/>
      <c r="D5" s="611"/>
      <c r="E5" s="599">
        <v>8</v>
      </c>
      <c r="F5" s="616"/>
      <c r="G5" s="943"/>
      <c r="H5" s="599">
        <v>125</v>
      </c>
      <c r="I5" s="616">
        <v>36</v>
      </c>
      <c r="J5" s="616">
        <v>89</v>
      </c>
      <c r="K5" s="616"/>
      <c r="L5" s="943"/>
    </row>
    <row r="6" spans="1:12" x14ac:dyDescent="0.25">
      <c r="A6" s="286">
        <v>2022</v>
      </c>
      <c r="B6" s="601">
        <v>10</v>
      </c>
      <c r="C6" s="612"/>
      <c r="D6" s="612"/>
      <c r="E6" s="1003">
        <v>22</v>
      </c>
      <c r="F6" s="1001"/>
      <c r="G6" s="1097"/>
      <c r="H6" s="1003">
        <v>169</v>
      </c>
      <c r="I6" s="1001">
        <v>54</v>
      </c>
      <c r="J6" s="1001">
        <v>115</v>
      </c>
      <c r="K6" s="1001"/>
      <c r="L6" s="1097"/>
    </row>
    <row r="7" spans="1:12" x14ac:dyDescent="0.25">
      <c r="A7" s="218">
        <v>2023</v>
      </c>
      <c r="B7" s="601">
        <v>25</v>
      </c>
      <c r="C7" s="612"/>
      <c r="D7" s="612"/>
      <c r="E7" s="1003">
        <v>16</v>
      </c>
      <c r="F7" s="1001"/>
      <c r="G7" s="1097"/>
      <c r="H7" s="1003">
        <v>156</v>
      </c>
      <c r="I7" s="1001">
        <v>47</v>
      </c>
      <c r="J7" s="1001">
        <v>109</v>
      </c>
      <c r="K7" s="1001"/>
      <c r="L7" s="1097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2642</v>
      </c>
      <c r="B13" s="31"/>
      <c r="C13" s="31"/>
      <c r="D13" s="31"/>
      <c r="E13" s="31"/>
      <c r="F13" s="31"/>
      <c r="G13" s="31"/>
    </row>
    <row r="14" spans="1:12" ht="30" x14ac:dyDescent="0.25">
      <c r="A14" s="830" t="s">
        <v>1470</v>
      </c>
      <c r="B14" s="637">
        <f>IF(ISBLANK(I7),"",I7)</f>
        <v>47</v>
      </c>
    </row>
    <row r="15" spans="1:12" ht="30" x14ac:dyDescent="0.25">
      <c r="A15" s="831" t="s">
        <v>1471</v>
      </c>
      <c r="B15" s="623">
        <f>IF(ISBLANK(J7),"",J7)</f>
        <v>109</v>
      </c>
    </row>
    <row r="17" spans="1:2" x14ac:dyDescent="0.25">
      <c r="A17" s="625" t="s">
        <v>1468</v>
      </c>
      <c r="B17" s="621">
        <f>IF(ISBLANK(I7),"",I7)</f>
        <v>47</v>
      </c>
    </row>
    <row r="18" spans="1:2" x14ac:dyDescent="0.25">
      <c r="A18" s="627" t="s">
        <v>1469</v>
      </c>
      <c r="B18" s="623">
        <f>IF(ISBLANK(J7),"",J7)</f>
        <v>109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921</v>
      </c>
      <c r="B4" s="55">
        <v>64.8</v>
      </c>
      <c r="C4" s="55">
        <v>2020</v>
      </c>
      <c r="D4" s="894" t="s">
        <v>1348</v>
      </c>
      <c r="E4" s="895" t="s">
        <v>5</v>
      </c>
    </row>
    <row r="5" spans="1:5" ht="20.25" customHeight="1" x14ac:dyDescent="0.25">
      <c r="A5" s="86" t="s">
        <v>922</v>
      </c>
      <c r="B5" s="61">
        <v>26.7</v>
      </c>
      <c r="C5" s="61">
        <v>2020</v>
      </c>
      <c r="D5" s="896" t="s">
        <v>1348</v>
      </c>
      <c r="E5" s="897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921</v>
      </c>
      <c r="C3" s="536" t="s">
        <v>922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56.7</v>
      </c>
      <c r="C6" s="614">
        <v>31.3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57.4</v>
      </c>
      <c r="C10" s="614">
        <v>31.3</v>
      </c>
    </row>
    <row r="11" spans="1:6" x14ac:dyDescent="0.25">
      <c r="A11" s="218">
        <v>2017</v>
      </c>
      <c r="B11" s="644"/>
      <c r="C11" s="644"/>
    </row>
    <row r="12" spans="1:6" x14ac:dyDescent="0.25">
      <c r="A12" s="765">
        <v>2018</v>
      </c>
      <c r="B12" s="644"/>
      <c r="C12" s="644"/>
    </row>
    <row r="13" spans="1:6" x14ac:dyDescent="0.25">
      <c r="A13" s="765">
        <v>2019</v>
      </c>
      <c r="B13" s="168"/>
      <c r="C13" s="168"/>
    </row>
    <row r="14" spans="1:6" x14ac:dyDescent="0.25">
      <c r="A14" s="481">
        <v>2020</v>
      </c>
      <c r="B14" s="73">
        <v>64.8</v>
      </c>
      <c r="C14" s="73">
        <v>26.7</v>
      </c>
    </row>
    <row r="15" spans="1:6" x14ac:dyDescent="0.25">
      <c r="D15" s="253"/>
      <c r="E15" s="253"/>
      <c r="F15" s="253"/>
    </row>
    <row r="16" spans="1:6" x14ac:dyDescent="0.25">
      <c r="A16" s="838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896</v>
      </c>
      <c r="B4" s="55">
        <v>395.42</v>
      </c>
      <c r="C4" s="55">
        <v>2022</v>
      </c>
      <c r="D4" s="359" t="s">
        <v>1339</v>
      </c>
      <c r="E4" s="890" t="s">
        <v>5</v>
      </c>
    </row>
    <row r="5" spans="1:6" x14ac:dyDescent="0.25">
      <c r="A5" s="101" t="s">
        <v>897</v>
      </c>
      <c r="B5" s="58">
        <v>439</v>
      </c>
      <c r="C5" s="58">
        <v>2022</v>
      </c>
      <c r="D5" s="129" t="s">
        <v>1521</v>
      </c>
      <c r="E5" s="891" t="s">
        <v>5</v>
      </c>
    </row>
    <row r="6" spans="1:6" x14ac:dyDescent="0.25">
      <c r="A6" s="102" t="s">
        <v>394</v>
      </c>
      <c r="B6" s="94">
        <v>26224</v>
      </c>
      <c r="C6" s="94">
        <v>2022</v>
      </c>
      <c r="D6" s="129" t="s">
        <v>1521</v>
      </c>
      <c r="E6" s="892" t="s">
        <v>5</v>
      </c>
    </row>
    <row r="7" spans="1:6" x14ac:dyDescent="0.25">
      <c r="A7" s="101" t="s">
        <v>898</v>
      </c>
      <c r="B7" s="58">
        <v>132</v>
      </c>
      <c r="C7" s="58">
        <v>2022</v>
      </c>
      <c r="D7" s="129" t="s">
        <v>1521</v>
      </c>
      <c r="E7" s="892" t="s">
        <v>5</v>
      </c>
    </row>
    <row r="8" spans="1:6" x14ac:dyDescent="0.25">
      <c r="A8" s="102" t="s">
        <v>395</v>
      </c>
      <c r="B8" s="58">
        <v>23439</v>
      </c>
      <c r="C8" s="58">
        <v>2022</v>
      </c>
      <c r="D8" s="129" t="s">
        <v>1521</v>
      </c>
      <c r="E8" s="892" t="s">
        <v>5</v>
      </c>
    </row>
    <row r="9" spans="1:6" x14ac:dyDescent="0.25">
      <c r="A9" s="101" t="s">
        <v>398</v>
      </c>
      <c r="B9" s="58">
        <v>25780.44</v>
      </c>
      <c r="C9" s="58">
        <v>2020</v>
      </c>
      <c r="D9" s="129" t="s">
        <v>1340</v>
      </c>
      <c r="E9" s="892" t="s">
        <v>5</v>
      </c>
    </row>
    <row r="10" spans="1:6" x14ac:dyDescent="0.25">
      <c r="A10" s="101" t="s">
        <v>993</v>
      </c>
      <c r="B10" s="58">
        <v>39</v>
      </c>
      <c r="C10" s="58">
        <v>2020</v>
      </c>
      <c r="D10" s="129" t="s">
        <v>1340</v>
      </c>
      <c r="E10" s="892" t="s">
        <v>5</v>
      </c>
    </row>
    <row r="11" spans="1:6" x14ac:dyDescent="0.25">
      <c r="A11" s="102" t="s">
        <v>396</v>
      </c>
      <c r="B11" s="58">
        <v>1.5</v>
      </c>
      <c r="C11" s="58">
        <v>2022</v>
      </c>
      <c r="D11" s="129" t="s">
        <v>1341</v>
      </c>
      <c r="E11" s="892" t="s">
        <v>5</v>
      </c>
    </row>
    <row r="12" spans="1:6" x14ac:dyDescent="0.25">
      <c r="A12" s="93" t="s">
        <v>899</v>
      </c>
      <c r="B12" s="61">
        <v>38</v>
      </c>
      <c r="C12" s="61">
        <v>2022</v>
      </c>
      <c r="D12" s="357" t="s">
        <v>1339</v>
      </c>
      <c r="E12" s="893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8" t="s">
        <v>4</v>
      </c>
      <c r="B3" s="1225" t="s">
        <v>1163</v>
      </c>
      <c r="C3" s="1226"/>
      <c r="D3" s="605" t="s">
        <v>1162</v>
      </c>
      <c r="E3" s="605" t="s">
        <v>1161</v>
      </c>
      <c r="G3" s="1198" t="s">
        <v>4</v>
      </c>
      <c r="H3" s="1225" t="s">
        <v>1164</v>
      </c>
      <c r="I3" s="1226"/>
      <c r="J3" s="1226"/>
      <c r="K3" s="607" t="s">
        <v>1165</v>
      </c>
      <c r="L3" s="484"/>
    </row>
    <row r="4" spans="1:12" ht="16.5" customHeight="1" x14ac:dyDescent="0.25">
      <c r="A4" s="1199"/>
      <c r="B4" s="87" t="s">
        <v>16</v>
      </c>
      <c r="C4" s="90" t="s">
        <v>397</v>
      </c>
      <c r="D4" s="87" t="s">
        <v>16</v>
      </c>
      <c r="E4" s="96" t="s">
        <v>16</v>
      </c>
      <c r="G4" s="1199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395.42</v>
      </c>
      <c r="C5" s="611">
        <v>296.18</v>
      </c>
      <c r="D5" s="751">
        <v>27308</v>
      </c>
      <c r="E5" s="751">
        <v>39</v>
      </c>
      <c r="G5" s="358">
        <v>2014</v>
      </c>
      <c r="H5" s="70">
        <v>27086.26</v>
      </c>
      <c r="I5" s="55">
        <v>16155.07</v>
      </c>
      <c r="J5" s="55">
        <v>10931.19</v>
      </c>
      <c r="K5" s="71">
        <v>41</v>
      </c>
    </row>
    <row r="6" spans="1:12" x14ac:dyDescent="0.25">
      <c r="A6" s="286">
        <v>2021</v>
      </c>
      <c r="B6" s="601">
        <v>395.42</v>
      </c>
      <c r="C6" s="612">
        <v>296.18</v>
      </c>
      <c r="D6" s="957">
        <v>26776</v>
      </c>
      <c r="E6" s="957">
        <v>38</v>
      </c>
      <c r="G6" s="480">
        <v>2017</v>
      </c>
      <c r="H6" s="212">
        <v>27787.03</v>
      </c>
      <c r="I6" s="58">
        <v>16155.01</v>
      </c>
      <c r="J6" s="58">
        <v>11632.02</v>
      </c>
      <c r="K6" s="214">
        <v>42</v>
      </c>
    </row>
    <row r="7" spans="1:12" x14ac:dyDescent="0.25">
      <c r="A7" s="218">
        <v>2022</v>
      </c>
      <c r="B7" s="601">
        <v>395.42</v>
      </c>
      <c r="C7" s="612">
        <v>296.18</v>
      </c>
      <c r="D7" s="957">
        <v>26469</v>
      </c>
      <c r="E7" s="957">
        <v>38</v>
      </c>
      <c r="G7" s="482">
        <v>2020</v>
      </c>
      <c r="H7" s="72">
        <v>25780.44</v>
      </c>
      <c r="I7" s="61">
        <v>16133.01</v>
      </c>
      <c r="J7" s="61">
        <v>9647.43</v>
      </c>
      <c r="K7" s="73">
        <v>39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2403</v>
      </c>
      <c r="D13" s="99" t="s">
        <v>401</v>
      </c>
      <c r="E13" s="31"/>
      <c r="F13" s="28"/>
      <c r="G13" s="99" t="s">
        <v>1669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296.18</v>
      </c>
      <c r="D14" s="631">
        <f>A5</f>
        <v>2020</v>
      </c>
      <c r="E14" s="625">
        <f>IF(ISBLANK(D5),"",D5)</f>
        <v>27308</v>
      </c>
      <c r="F14" s="211"/>
      <c r="G14" s="634" t="s">
        <v>919</v>
      </c>
      <c r="H14" s="621">
        <f>IF(ISBLANK(J7),"",J7)</f>
        <v>9647.43</v>
      </c>
      <c r="I14" s="211"/>
      <c r="J14" s="211"/>
    </row>
    <row r="15" spans="1:12" x14ac:dyDescent="0.25">
      <c r="A15" s="868" t="s">
        <v>16</v>
      </c>
      <c r="B15" s="630">
        <f>IF(ISBLANK(B7),"",B7)</f>
        <v>395.42</v>
      </c>
      <c r="D15" s="632">
        <f t="shared" ref="D15:D16" si="0">A6</f>
        <v>2021</v>
      </c>
      <c r="E15" s="626">
        <f>IF(ISBLANK(D6),"",D6)</f>
        <v>26776</v>
      </c>
      <c r="F15" s="211"/>
      <c r="G15" s="635" t="s">
        <v>920</v>
      </c>
      <c r="H15" s="623">
        <f>IF(ISBLANK(I7),"",I7)</f>
        <v>16133.01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26469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2404</v>
      </c>
      <c r="F18" s="253"/>
      <c r="G18" s="99" t="s">
        <v>1670</v>
      </c>
      <c r="H18" s="31"/>
      <c r="I18" s="211"/>
      <c r="J18" s="211"/>
      <c r="N18" s="253"/>
    </row>
    <row r="19" spans="1:14" ht="30" x14ac:dyDescent="0.25">
      <c r="A19" s="628" t="s">
        <v>525</v>
      </c>
      <c r="B19" s="629">
        <f>IF(ISBLANK(C7),"",C7)</f>
        <v>296.18</v>
      </c>
      <c r="F19" s="253"/>
      <c r="G19" s="634" t="s">
        <v>527</v>
      </c>
      <c r="H19" s="621">
        <f>IF(ISBLANK(J7),"",J7)</f>
        <v>9647.43</v>
      </c>
      <c r="I19" s="211"/>
      <c r="J19" s="211"/>
      <c r="N19" s="253"/>
    </row>
    <row r="20" spans="1:14" x14ac:dyDescent="0.25">
      <c r="A20" s="868" t="s">
        <v>497</v>
      </c>
      <c r="B20" s="630">
        <f>IF(ISBLANK(B7),"",B7)</f>
        <v>395.42</v>
      </c>
      <c r="F20" s="253"/>
      <c r="G20" s="635" t="s">
        <v>526</v>
      </c>
      <c r="H20" s="623">
        <f>IF(ISBLANK(I7),"",I7)</f>
        <v>16133.01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1061</v>
      </c>
      <c r="C3" s="536" t="s">
        <v>1160</v>
      </c>
      <c r="D3" s="536" t="s">
        <v>1159</v>
      </c>
      <c r="E3" s="536" t="s">
        <v>1158</v>
      </c>
      <c r="F3" s="536" t="s">
        <v>1157</v>
      </c>
    </row>
    <row r="4" spans="1:9" x14ac:dyDescent="0.25">
      <c r="A4" s="217">
        <v>2019</v>
      </c>
      <c r="B4" s="1051"/>
      <c r="C4" s="1051"/>
      <c r="D4" s="1052"/>
      <c r="E4" s="1051"/>
      <c r="F4" s="1052"/>
    </row>
    <row r="5" spans="1:9" x14ac:dyDescent="0.25">
      <c r="A5" s="286">
        <v>2020</v>
      </c>
      <c r="B5" s="1053">
        <v>2.7</v>
      </c>
      <c r="C5" s="1053">
        <v>26224</v>
      </c>
      <c r="D5" s="1054">
        <v>439</v>
      </c>
      <c r="E5" s="1053">
        <v>20828</v>
      </c>
      <c r="F5" s="1054">
        <v>132</v>
      </c>
    </row>
    <row r="6" spans="1:9" x14ac:dyDescent="0.25">
      <c r="A6" s="218">
        <v>2021</v>
      </c>
      <c r="B6" s="1053">
        <v>2.7</v>
      </c>
      <c r="C6" s="1053">
        <v>26224</v>
      </c>
      <c r="D6" s="1054">
        <v>439</v>
      </c>
      <c r="E6" s="1053">
        <v>23439</v>
      </c>
      <c r="F6" s="1054">
        <v>132</v>
      </c>
    </row>
    <row r="7" spans="1:9" x14ac:dyDescent="0.25">
      <c r="A7" s="219">
        <v>2022</v>
      </c>
      <c r="B7" s="73">
        <v>1.5</v>
      </c>
      <c r="C7" s="73">
        <v>26224</v>
      </c>
      <c r="D7" s="73">
        <v>439</v>
      </c>
      <c r="E7" s="73">
        <v>23439</v>
      </c>
      <c r="F7" s="73">
        <v>132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79" t="s">
        <v>1547</v>
      </c>
      <c r="B4" s="164"/>
      <c r="C4" s="164"/>
      <c r="D4" s="164"/>
      <c r="E4" s="143"/>
    </row>
    <row r="5" spans="1:6" x14ac:dyDescent="0.25">
      <c r="A5" s="1006" t="s">
        <v>16</v>
      </c>
      <c r="B5" s="58">
        <v>38658</v>
      </c>
      <c r="C5" s="58">
        <v>2022</v>
      </c>
      <c r="D5" s="211" t="s">
        <v>1554</v>
      </c>
      <c r="E5" s="880" t="s">
        <v>5</v>
      </c>
    </row>
    <row r="6" spans="1:6" x14ac:dyDescent="0.25">
      <c r="A6" s="1006" t="s">
        <v>1548</v>
      </c>
      <c r="B6" s="58">
        <v>23558</v>
      </c>
      <c r="C6" s="58">
        <v>2022</v>
      </c>
      <c r="D6" s="211" t="s">
        <v>1554</v>
      </c>
      <c r="E6" s="880" t="s">
        <v>5</v>
      </c>
    </row>
    <row r="7" spans="1:6" x14ac:dyDescent="0.25">
      <c r="A7" s="1007" t="s">
        <v>1549</v>
      </c>
      <c r="B7" s="61">
        <v>15100</v>
      </c>
      <c r="C7" s="61">
        <v>2022</v>
      </c>
      <c r="D7" s="211" t="s">
        <v>1554</v>
      </c>
      <c r="E7" s="881" t="s">
        <v>5</v>
      </c>
    </row>
    <row r="8" spans="1:6" x14ac:dyDescent="0.25">
      <c r="A8" s="879" t="s">
        <v>1550</v>
      </c>
      <c r="B8" s="164"/>
      <c r="C8" s="164"/>
      <c r="D8" s="164"/>
      <c r="E8" s="143"/>
    </row>
    <row r="9" spans="1:6" x14ac:dyDescent="0.25">
      <c r="A9" s="1006" t="s">
        <v>16</v>
      </c>
      <c r="B9" s="58">
        <v>80495</v>
      </c>
      <c r="C9" s="58">
        <v>2022</v>
      </c>
      <c r="D9" s="211" t="s">
        <v>1554</v>
      </c>
      <c r="E9" s="880" t="s">
        <v>5</v>
      </c>
    </row>
    <row r="10" spans="1:6" x14ac:dyDescent="0.25">
      <c r="A10" s="1006" t="s">
        <v>1548</v>
      </c>
      <c r="B10" s="58">
        <v>56380</v>
      </c>
      <c r="C10" s="58">
        <v>2022</v>
      </c>
      <c r="D10" s="211" t="s">
        <v>1554</v>
      </c>
      <c r="E10" s="880" t="s">
        <v>5</v>
      </c>
    </row>
    <row r="11" spans="1:6" x14ac:dyDescent="0.25">
      <c r="A11" s="1007" t="s">
        <v>1549</v>
      </c>
      <c r="B11" s="61">
        <v>24115</v>
      </c>
      <c r="C11" s="61">
        <v>2022</v>
      </c>
      <c r="D11" s="211" t="s">
        <v>1554</v>
      </c>
      <c r="E11" s="881" t="s">
        <v>5</v>
      </c>
    </row>
    <row r="12" spans="1:6" x14ac:dyDescent="0.25">
      <c r="A12" s="879" t="s">
        <v>1551</v>
      </c>
      <c r="B12" s="164"/>
      <c r="C12" s="164"/>
      <c r="D12" s="164"/>
      <c r="E12" s="143"/>
    </row>
    <row r="13" spans="1:6" x14ac:dyDescent="0.25">
      <c r="A13" s="1006" t="s">
        <v>1548</v>
      </c>
      <c r="B13" s="58">
        <v>2.4</v>
      </c>
      <c r="C13" s="58">
        <v>2022</v>
      </c>
      <c r="D13" s="211" t="s">
        <v>1554</v>
      </c>
      <c r="E13" s="880" t="s">
        <v>5</v>
      </c>
    </row>
    <row r="14" spans="1:6" x14ac:dyDescent="0.25">
      <c r="A14" s="1007" t="s">
        <v>1549</v>
      </c>
      <c r="B14" s="61">
        <v>1.6</v>
      </c>
      <c r="C14" s="61">
        <v>2022</v>
      </c>
      <c r="D14" s="250" t="s">
        <v>1554</v>
      </c>
      <c r="E14" s="881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8" t="s">
        <v>4</v>
      </c>
      <c r="B3" s="1247" t="s">
        <v>1547</v>
      </c>
      <c r="C3" s="1248"/>
      <c r="D3" s="1248"/>
      <c r="E3" s="1249" t="s">
        <v>1550</v>
      </c>
      <c r="F3" s="1250"/>
      <c r="G3" s="1250"/>
      <c r="H3" s="1249" t="s">
        <v>1551</v>
      </c>
      <c r="I3" s="1251"/>
      <c r="J3" s="452"/>
      <c r="K3" s="253"/>
      <c r="L3" s="253"/>
      <c r="M3" s="253"/>
      <c r="N3" s="253"/>
    </row>
    <row r="4" spans="1:15" ht="18.75" customHeight="1" x14ac:dyDescent="0.25">
      <c r="A4" s="1199"/>
      <c r="B4" s="87" t="s">
        <v>16</v>
      </c>
      <c r="C4" s="88" t="s">
        <v>1548</v>
      </c>
      <c r="D4" s="88" t="s">
        <v>1549</v>
      </c>
      <c r="E4" s="87" t="s">
        <v>16</v>
      </c>
      <c r="F4" s="88" t="s">
        <v>1548</v>
      </c>
      <c r="G4" s="88" t="s">
        <v>1549</v>
      </c>
      <c r="H4" s="87" t="s">
        <v>1548</v>
      </c>
      <c r="I4" s="89" t="s">
        <v>1549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33482</v>
      </c>
      <c r="C5" s="458">
        <v>30570</v>
      </c>
      <c r="D5" s="458">
        <v>2912</v>
      </c>
      <c r="E5" s="457">
        <v>110804</v>
      </c>
      <c r="F5" s="458">
        <v>104759</v>
      </c>
      <c r="G5" s="458">
        <v>6045</v>
      </c>
      <c r="H5" s="457">
        <v>3.4</v>
      </c>
      <c r="I5" s="761">
        <v>2.1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50278</v>
      </c>
      <c r="C6" s="458">
        <v>40616</v>
      </c>
      <c r="D6" s="458">
        <v>9662</v>
      </c>
      <c r="E6" s="457">
        <v>137196</v>
      </c>
      <c r="F6" s="458">
        <v>121381</v>
      </c>
      <c r="G6" s="458">
        <v>15815</v>
      </c>
      <c r="H6" s="457">
        <v>3</v>
      </c>
      <c r="I6" s="761">
        <v>1.6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38658</v>
      </c>
      <c r="C7" s="612">
        <v>23558</v>
      </c>
      <c r="D7" s="612">
        <v>15100</v>
      </c>
      <c r="E7" s="601">
        <v>80495</v>
      </c>
      <c r="F7" s="612">
        <v>56380</v>
      </c>
      <c r="G7" s="612">
        <v>24115</v>
      </c>
      <c r="H7" s="945">
        <v>2.4</v>
      </c>
      <c r="I7" s="946">
        <v>1.6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2415</v>
      </c>
      <c r="F12" s="46" t="s">
        <v>2416</v>
      </c>
      <c r="J12" s="211"/>
      <c r="K12" s="46" t="s">
        <v>2419</v>
      </c>
      <c r="N12" s="211"/>
      <c r="O12" s="211"/>
    </row>
    <row r="13" spans="1:15" ht="15.75" x14ac:dyDescent="0.25">
      <c r="A13" s="878"/>
      <c r="B13" s="876" t="s">
        <v>16</v>
      </c>
      <c r="C13" s="876" t="s">
        <v>1665</v>
      </c>
      <c r="D13" s="876" t="s">
        <v>1666</v>
      </c>
      <c r="F13" s="878"/>
      <c r="G13" s="876" t="s">
        <v>16</v>
      </c>
      <c r="H13" s="876" t="s">
        <v>1665</v>
      </c>
      <c r="I13" s="876" t="s">
        <v>1666</v>
      </c>
      <c r="J13" s="211"/>
      <c r="K13" s="878"/>
      <c r="L13" s="876" t="s">
        <v>1665</v>
      </c>
      <c r="M13" s="876" t="s">
        <v>1666</v>
      </c>
      <c r="N13" s="211"/>
      <c r="O13" s="211"/>
    </row>
    <row r="14" spans="1:15" x14ac:dyDescent="0.25">
      <c r="A14" s="882">
        <f>A5</f>
        <v>2020</v>
      </c>
      <c r="B14" s="674">
        <f>IF(ISBLANK(B5),"",B5)</f>
        <v>33482</v>
      </c>
      <c r="C14" s="674">
        <f t="shared" ref="C14:D14" si="0">IF(ISBLANK(C5),"",C5)</f>
        <v>30570</v>
      </c>
      <c r="D14" s="669">
        <f t="shared" si="0"/>
        <v>2912</v>
      </c>
      <c r="F14" s="882">
        <f>A5</f>
        <v>2020</v>
      </c>
      <c r="G14" s="674">
        <f>IF(ISBLANK(E5),"",E5)</f>
        <v>110804</v>
      </c>
      <c r="H14" s="674">
        <f t="shared" ref="H14:I16" si="1">IF(ISBLANK(F5),"",F5)</f>
        <v>104759</v>
      </c>
      <c r="I14" s="669">
        <f t="shared" si="1"/>
        <v>6045</v>
      </c>
      <c r="J14" s="756"/>
      <c r="K14" s="882">
        <f>A5</f>
        <v>2020</v>
      </c>
      <c r="L14" s="674">
        <f>IF(ISBLANK(H5),"",H5)</f>
        <v>3.4</v>
      </c>
      <c r="M14" s="669">
        <f>IF(ISBLANK(I5),"",I5)</f>
        <v>2.1</v>
      </c>
      <c r="N14" s="211"/>
      <c r="O14" s="211"/>
    </row>
    <row r="15" spans="1:15" x14ac:dyDescent="0.25">
      <c r="A15" s="883">
        <f t="shared" ref="A15:A16" si="2">A6</f>
        <v>2021</v>
      </c>
      <c r="B15" s="877">
        <f t="shared" ref="B15:D16" si="3">IF(ISBLANK(B6),"",B6)</f>
        <v>50278</v>
      </c>
      <c r="C15" s="877">
        <f t="shared" si="3"/>
        <v>40616</v>
      </c>
      <c r="D15" s="884">
        <f t="shared" si="3"/>
        <v>9662</v>
      </c>
      <c r="F15" s="888">
        <f t="shared" ref="F15:F16" si="4">A6</f>
        <v>2021</v>
      </c>
      <c r="G15" s="851">
        <f t="shared" ref="G15:G16" si="5">IF(ISBLANK(E6),"",E6)</f>
        <v>137196</v>
      </c>
      <c r="H15" s="851">
        <f t="shared" si="1"/>
        <v>121381</v>
      </c>
      <c r="I15" s="670">
        <f t="shared" si="1"/>
        <v>15815</v>
      </c>
      <c r="J15" s="211"/>
      <c r="K15" s="888">
        <f t="shared" ref="K15:K16" si="6">A6</f>
        <v>2021</v>
      </c>
      <c r="L15" s="851">
        <f t="shared" ref="L15:M16" si="7">IF(ISBLANK(H6),"",H6)</f>
        <v>3</v>
      </c>
      <c r="M15" s="670">
        <f t="shared" si="7"/>
        <v>1.6</v>
      </c>
      <c r="N15" s="211"/>
      <c r="O15" s="211"/>
    </row>
    <row r="16" spans="1:15" x14ac:dyDescent="0.25">
      <c r="A16" s="885">
        <f t="shared" si="2"/>
        <v>2022</v>
      </c>
      <c r="B16" s="886">
        <f t="shared" si="3"/>
        <v>38658</v>
      </c>
      <c r="C16" s="886">
        <f t="shared" si="3"/>
        <v>23558</v>
      </c>
      <c r="D16" s="887">
        <f t="shared" si="3"/>
        <v>15100</v>
      </c>
      <c r="F16" s="889">
        <f t="shared" si="4"/>
        <v>2022</v>
      </c>
      <c r="G16" s="676">
        <f t="shared" si="5"/>
        <v>80495</v>
      </c>
      <c r="H16" s="676">
        <f t="shared" si="1"/>
        <v>56380</v>
      </c>
      <c r="I16" s="671">
        <f t="shared" si="1"/>
        <v>24115</v>
      </c>
      <c r="J16" s="211"/>
      <c r="K16" s="889">
        <f t="shared" si="6"/>
        <v>2022</v>
      </c>
      <c r="L16" s="676">
        <f t="shared" si="7"/>
        <v>2.4</v>
      </c>
      <c r="M16" s="671">
        <f t="shared" si="7"/>
        <v>1.6</v>
      </c>
      <c r="N16" s="211"/>
      <c r="O16" s="211"/>
    </row>
    <row r="20" spans="1:15" ht="15.75" x14ac:dyDescent="0.25">
      <c r="A20" s="46" t="s">
        <v>2417</v>
      </c>
      <c r="F20" s="46" t="s">
        <v>2418</v>
      </c>
      <c r="J20" s="211"/>
      <c r="K20" s="46" t="s">
        <v>2420</v>
      </c>
      <c r="N20" s="211"/>
      <c r="O20" s="211"/>
    </row>
    <row r="21" spans="1:15" ht="15.75" x14ac:dyDescent="0.25">
      <c r="A21" s="878"/>
      <c r="B21" s="876" t="s">
        <v>497</v>
      </c>
      <c r="C21" s="876" t="s">
        <v>1667</v>
      </c>
      <c r="D21" s="876" t="s">
        <v>1668</v>
      </c>
      <c r="F21" s="878"/>
      <c r="G21" s="876" t="s">
        <v>497</v>
      </c>
      <c r="H21" s="876" t="s">
        <v>1667</v>
      </c>
      <c r="I21" s="876" t="s">
        <v>1668</v>
      </c>
      <c r="J21" s="211"/>
      <c r="K21" s="878"/>
      <c r="L21" s="876" t="s">
        <v>1667</v>
      </c>
      <c r="M21" s="876" t="s">
        <v>1668</v>
      </c>
      <c r="N21" s="211"/>
      <c r="O21" s="211"/>
    </row>
    <row r="22" spans="1:15" x14ac:dyDescent="0.25">
      <c r="A22" s="882">
        <f>A5</f>
        <v>2020</v>
      </c>
      <c r="B22" s="674">
        <f>IF(ISBLANK(B5),"",B5)</f>
        <v>33482</v>
      </c>
      <c r="C22" s="674">
        <f t="shared" ref="C22:D22" si="8">IF(ISBLANK(C5),"",C5)</f>
        <v>30570</v>
      </c>
      <c r="D22" s="669">
        <f t="shared" si="8"/>
        <v>2912</v>
      </c>
      <c r="F22" s="882">
        <f>A5</f>
        <v>2020</v>
      </c>
      <c r="G22" s="674">
        <f>IF(ISBLANK(E5),"",E5)</f>
        <v>110804</v>
      </c>
      <c r="H22" s="674">
        <f t="shared" ref="H22:I24" si="9">IF(ISBLANK(F5),"",F5)</f>
        <v>104759</v>
      </c>
      <c r="I22" s="669">
        <f t="shared" si="9"/>
        <v>6045</v>
      </c>
      <c r="J22" s="756"/>
      <c r="K22" s="882">
        <f>A5</f>
        <v>2020</v>
      </c>
      <c r="L22" s="674">
        <f>IF(ISBLANK(H5),"",H5)</f>
        <v>3.4</v>
      </c>
      <c r="M22" s="669">
        <f>IF(ISBLANK(I5),"",I5)</f>
        <v>2.1</v>
      </c>
      <c r="N22" s="211"/>
      <c r="O22" s="211"/>
    </row>
    <row r="23" spans="1:15" x14ac:dyDescent="0.25">
      <c r="A23" s="888">
        <f t="shared" ref="A23:A24" si="10">A6</f>
        <v>2021</v>
      </c>
      <c r="B23" s="851">
        <f t="shared" ref="B23:D24" si="11">IF(ISBLANK(B6),"",B6)</f>
        <v>50278</v>
      </c>
      <c r="C23" s="851">
        <f t="shared" si="11"/>
        <v>40616</v>
      </c>
      <c r="D23" s="670">
        <f t="shared" si="11"/>
        <v>9662</v>
      </c>
      <c r="F23" s="888">
        <f t="shared" ref="F23:F24" si="12">A6</f>
        <v>2021</v>
      </c>
      <c r="G23" s="851">
        <f t="shared" ref="G23:G24" si="13">IF(ISBLANK(E6),"",E6)</f>
        <v>137196</v>
      </c>
      <c r="H23" s="851">
        <f t="shared" si="9"/>
        <v>121381</v>
      </c>
      <c r="I23" s="670">
        <f t="shared" si="9"/>
        <v>15815</v>
      </c>
      <c r="J23" s="211"/>
      <c r="K23" s="888">
        <f t="shared" ref="K23:K24" si="14">A6</f>
        <v>2021</v>
      </c>
      <c r="L23" s="851">
        <f t="shared" ref="L23:M24" si="15">IF(ISBLANK(H6),"",H6)</f>
        <v>3</v>
      </c>
      <c r="M23" s="670">
        <f t="shared" si="15"/>
        <v>1.6</v>
      </c>
      <c r="N23" s="211"/>
      <c r="O23" s="211"/>
    </row>
    <row r="24" spans="1:15" x14ac:dyDescent="0.25">
      <c r="A24" s="889">
        <f t="shared" si="10"/>
        <v>2022</v>
      </c>
      <c r="B24" s="676">
        <f t="shared" si="11"/>
        <v>38658</v>
      </c>
      <c r="C24" s="676">
        <f t="shared" si="11"/>
        <v>23558</v>
      </c>
      <c r="D24" s="671">
        <f t="shared" si="11"/>
        <v>15100</v>
      </c>
      <c r="F24" s="889">
        <f t="shared" si="12"/>
        <v>2022</v>
      </c>
      <c r="G24" s="676">
        <f t="shared" si="13"/>
        <v>80495</v>
      </c>
      <c r="H24" s="676">
        <f t="shared" si="9"/>
        <v>56380</v>
      </c>
      <c r="I24" s="671">
        <f t="shared" si="9"/>
        <v>24115</v>
      </c>
      <c r="J24" s="211"/>
      <c r="K24" s="889">
        <f t="shared" si="14"/>
        <v>2022</v>
      </c>
      <c r="L24" s="676">
        <f t="shared" si="15"/>
        <v>2.4</v>
      </c>
      <c r="M24" s="671">
        <f t="shared" si="15"/>
        <v>1.6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20.28515625" style="29" customWidth="1"/>
    <col min="3" max="3" width="21.7109375" style="29" customWidth="1"/>
    <col min="4" max="4" width="37.140625" style="29" customWidth="1"/>
    <col min="5" max="5" width="9.2851562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2021</v>
      </c>
      <c r="H2" s="80">
        <f>A4</f>
        <v>2022</v>
      </c>
      <c r="I2" s="80">
        <f>A5</f>
        <v>2023</v>
      </c>
      <c r="J2" s="211"/>
      <c r="K2" s="505" t="s">
        <v>493</v>
      </c>
    </row>
    <row r="3" spans="1:12" x14ac:dyDescent="0.25">
      <c r="A3" s="217">
        <v>2021</v>
      </c>
      <c r="B3" s="71">
        <v>298</v>
      </c>
      <c r="C3" s="71">
        <v>110</v>
      </c>
      <c r="D3" s="71">
        <v>15.4</v>
      </c>
      <c r="F3" s="105" t="s">
        <v>535</v>
      </c>
      <c r="G3" s="97">
        <f>IF(ISBLANK(B3),"",B3)</f>
        <v>298</v>
      </c>
      <c r="H3" s="97">
        <f>IF(ISBLANK(B4),"",B4)</f>
        <v>332</v>
      </c>
      <c r="I3" s="97">
        <f>IF(ISBLANK(B5),"",B5)</f>
        <v>276</v>
      </c>
      <c r="J3" s="365"/>
    </row>
    <row r="4" spans="1:12" x14ac:dyDescent="0.25">
      <c r="A4" s="286">
        <v>2022</v>
      </c>
      <c r="B4" s="214">
        <v>332</v>
      </c>
      <c r="C4" s="214">
        <v>130</v>
      </c>
      <c r="D4" s="214">
        <v>14.4</v>
      </c>
      <c r="F4" s="130" t="s">
        <v>536</v>
      </c>
      <c r="G4" s="98">
        <f>IF(ISBLANK(C3),"",C3)</f>
        <v>110</v>
      </c>
      <c r="H4" s="98">
        <f>IF(ISBLANK(C4),"",C4)</f>
        <v>130</v>
      </c>
      <c r="I4" s="98">
        <f>IF(ISBLANK(C5),"",C5)</f>
        <v>120</v>
      </c>
      <c r="J4" s="365"/>
    </row>
    <row r="5" spans="1:12" x14ac:dyDescent="0.25">
      <c r="A5" s="218">
        <v>2023</v>
      </c>
      <c r="B5" s="168">
        <v>276</v>
      </c>
      <c r="C5" s="168">
        <v>120</v>
      </c>
      <c r="D5" s="168">
        <v>14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2021</v>
      </c>
      <c r="H7" s="80">
        <f>A4</f>
        <v>2022</v>
      </c>
      <c r="I7" s="80">
        <f>A5</f>
        <v>2023</v>
      </c>
      <c r="J7" s="211"/>
      <c r="K7" s="159" t="s">
        <v>492</v>
      </c>
    </row>
    <row r="8" spans="1:12" x14ac:dyDescent="0.25">
      <c r="A8" s="28"/>
      <c r="B8" s="211"/>
      <c r="C8" s="211"/>
      <c r="D8" s="211"/>
      <c r="F8" s="105" t="s">
        <v>1258</v>
      </c>
      <c r="G8" s="97">
        <f>IF(ISBLANK(B3),"",B3)</f>
        <v>298</v>
      </c>
      <c r="H8" s="97">
        <f>IF(ISBLANK(B4),"",B4)</f>
        <v>332</v>
      </c>
      <c r="I8" s="97">
        <f>IF(ISBLANK(B5),"",B5)</f>
        <v>276</v>
      </c>
      <c r="J8" s="365"/>
    </row>
    <row r="9" spans="1:12" x14ac:dyDescent="0.25">
      <c r="A9" s="28"/>
      <c r="B9" s="211"/>
      <c r="C9" s="211"/>
      <c r="D9" s="211"/>
      <c r="F9" s="130" t="s">
        <v>956</v>
      </c>
      <c r="G9" s="98">
        <f>IF(ISBLANK(C3),"",C3)</f>
        <v>110</v>
      </c>
      <c r="H9" s="98">
        <f>IF(ISBLANK(C4),"",C4)</f>
        <v>130</v>
      </c>
      <c r="I9" s="98">
        <f>IF(ISBLANK(C5),"",C5)</f>
        <v>120</v>
      </c>
      <c r="J9" s="365"/>
    </row>
    <row r="12" spans="1:12" x14ac:dyDescent="0.25">
      <c r="B12" s="40"/>
      <c r="F12" s="253"/>
      <c r="G12" s="80">
        <f>A3</f>
        <v>2021</v>
      </c>
      <c r="H12" s="80">
        <f>A4</f>
        <v>2022</v>
      </c>
      <c r="I12" s="80">
        <f>A5</f>
        <v>2023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15.4</v>
      </c>
      <c r="H13" s="132">
        <f>IF(ISBLANK(D4),"",D4)</f>
        <v>14.4</v>
      </c>
      <c r="I13" s="132">
        <f>IF(ISBLANK(D5),"",D5)</f>
        <v>14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2629</v>
      </c>
      <c r="B1" s="253"/>
      <c r="C1" s="253"/>
      <c r="E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538</v>
      </c>
      <c r="B4" s="70">
        <v>1421</v>
      </c>
      <c r="C4" s="110">
        <v>1492</v>
      </c>
      <c r="E4" s="29" t="s">
        <v>538</v>
      </c>
      <c r="F4" s="163">
        <f>B4/($B$22+$C$22)*100</f>
        <v>2.0465183264924027</v>
      </c>
      <c r="G4" s="163">
        <f>C4/($B$22+$C$22)*100</f>
        <v>2.1487722330236911</v>
      </c>
      <c r="J4" s="29" t="s">
        <v>538</v>
      </c>
      <c r="K4" s="163">
        <f>G4</f>
        <v>2.1487722330236911</v>
      </c>
    </row>
    <row r="5" spans="1:11" x14ac:dyDescent="0.25">
      <c r="A5" s="202" t="s">
        <v>539</v>
      </c>
      <c r="B5" s="212">
        <v>1539</v>
      </c>
      <c r="C5" s="160">
        <v>1696</v>
      </c>
      <c r="E5" s="29" t="s">
        <v>539</v>
      </c>
      <c r="F5" s="163">
        <f t="shared" ref="F5:G21" si="0">B5/($B$22+$C$22)*100</f>
        <v>2.2164614387556707</v>
      </c>
      <c r="G5" s="163">
        <f t="shared" si="0"/>
        <v>2.442572189817815</v>
      </c>
      <c r="J5" s="29" t="s">
        <v>539</v>
      </c>
      <c r="K5" s="163">
        <f t="shared" ref="K5:K21" si="1">G5</f>
        <v>2.442572189817815</v>
      </c>
    </row>
    <row r="6" spans="1:11" x14ac:dyDescent="0.25">
      <c r="A6" s="202" t="s">
        <v>540</v>
      </c>
      <c r="B6" s="212">
        <v>1635</v>
      </c>
      <c r="C6" s="160">
        <v>1670</v>
      </c>
      <c r="E6" s="29" t="s">
        <v>540</v>
      </c>
      <c r="F6" s="163">
        <f t="shared" si="0"/>
        <v>2.3547202419529056</v>
      </c>
      <c r="G6" s="163">
        <f t="shared" si="0"/>
        <v>2.4051270972852308</v>
      </c>
      <c r="J6" s="29" t="s">
        <v>540</v>
      </c>
      <c r="K6" s="163">
        <f t="shared" si="1"/>
        <v>2.4051270972852308</v>
      </c>
    </row>
    <row r="7" spans="1:11" x14ac:dyDescent="0.25">
      <c r="A7" s="202" t="s">
        <v>541</v>
      </c>
      <c r="B7" s="212">
        <v>1809</v>
      </c>
      <c r="C7" s="160">
        <v>1790</v>
      </c>
      <c r="E7" s="29" t="s">
        <v>541</v>
      </c>
      <c r="F7" s="163">
        <f t="shared" si="0"/>
        <v>2.6053143227478937</v>
      </c>
      <c r="G7" s="163">
        <f t="shared" si="0"/>
        <v>2.5779506012817746</v>
      </c>
      <c r="J7" s="29" t="s">
        <v>541</v>
      </c>
      <c r="K7" s="163">
        <f t="shared" si="1"/>
        <v>2.5779506012817746</v>
      </c>
    </row>
    <row r="8" spans="1:11" x14ac:dyDescent="0.25">
      <c r="A8" s="202" t="s">
        <v>542</v>
      </c>
      <c r="B8" s="212">
        <v>1598</v>
      </c>
      <c r="C8" s="160">
        <v>1618</v>
      </c>
      <c r="E8" s="29" t="s">
        <v>542</v>
      </c>
      <c r="F8" s="163">
        <f t="shared" si="0"/>
        <v>2.3014329948873047</v>
      </c>
      <c r="G8" s="163">
        <f t="shared" si="0"/>
        <v>2.3302369122200619</v>
      </c>
      <c r="J8" s="29" t="s">
        <v>542</v>
      </c>
      <c r="K8" s="163">
        <f t="shared" si="1"/>
        <v>2.3302369122200619</v>
      </c>
    </row>
    <row r="9" spans="1:11" x14ac:dyDescent="0.25">
      <c r="A9" s="202" t="s">
        <v>543</v>
      </c>
      <c r="B9" s="212">
        <v>1562</v>
      </c>
      <c r="C9" s="160">
        <v>1684</v>
      </c>
      <c r="E9" s="29" t="s">
        <v>543</v>
      </c>
      <c r="F9" s="163">
        <f t="shared" si="0"/>
        <v>2.2495859436883414</v>
      </c>
      <c r="G9" s="163">
        <f t="shared" si="0"/>
        <v>2.425289839418161</v>
      </c>
      <c r="J9" s="29" t="s">
        <v>543</v>
      </c>
      <c r="K9" s="163">
        <f t="shared" si="1"/>
        <v>2.425289839418161</v>
      </c>
    </row>
    <row r="10" spans="1:11" x14ac:dyDescent="0.25">
      <c r="A10" s="202" t="s">
        <v>544</v>
      </c>
      <c r="B10" s="212">
        <v>1824</v>
      </c>
      <c r="C10" s="160">
        <v>1948</v>
      </c>
      <c r="E10" s="29" t="s">
        <v>544</v>
      </c>
      <c r="F10" s="163">
        <f t="shared" si="0"/>
        <v>2.6269172607474616</v>
      </c>
      <c r="G10" s="163">
        <f t="shared" si="0"/>
        <v>2.8055015482105565</v>
      </c>
      <c r="J10" s="29" t="s">
        <v>544</v>
      </c>
      <c r="K10" s="163">
        <f t="shared" si="1"/>
        <v>2.8055015482105565</v>
      </c>
    </row>
    <row r="11" spans="1:11" x14ac:dyDescent="0.25">
      <c r="A11" s="202" t="s">
        <v>545</v>
      </c>
      <c r="B11" s="212">
        <v>2122</v>
      </c>
      <c r="C11" s="160">
        <v>2224</v>
      </c>
      <c r="E11" s="29" t="s">
        <v>545</v>
      </c>
      <c r="F11" s="163">
        <f t="shared" si="0"/>
        <v>3.056095629005545</v>
      </c>
      <c r="G11" s="163">
        <f t="shared" si="0"/>
        <v>3.2029956074026069</v>
      </c>
      <c r="J11" s="29" t="s">
        <v>545</v>
      </c>
      <c r="K11" s="163">
        <f t="shared" si="1"/>
        <v>3.2029956074026069</v>
      </c>
    </row>
    <row r="12" spans="1:11" x14ac:dyDescent="0.25">
      <c r="A12" s="202" t="s">
        <v>546</v>
      </c>
      <c r="B12" s="212">
        <v>2264</v>
      </c>
      <c r="C12" s="160">
        <v>2304</v>
      </c>
      <c r="E12" s="29" t="s">
        <v>546</v>
      </c>
      <c r="F12" s="163">
        <f t="shared" si="0"/>
        <v>3.2606034420681209</v>
      </c>
      <c r="G12" s="163">
        <f t="shared" si="0"/>
        <v>3.3182112767336363</v>
      </c>
      <c r="J12" s="29" t="s">
        <v>546</v>
      </c>
      <c r="K12" s="163">
        <f t="shared" si="1"/>
        <v>3.3182112767336363</v>
      </c>
    </row>
    <row r="13" spans="1:11" x14ac:dyDescent="0.25">
      <c r="A13" s="202" t="s">
        <v>547</v>
      </c>
      <c r="B13" s="212">
        <v>2593</v>
      </c>
      <c r="C13" s="160">
        <v>2388</v>
      </c>
      <c r="E13" s="29" t="s">
        <v>547</v>
      </c>
      <c r="F13" s="163">
        <f t="shared" si="0"/>
        <v>3.7344278821919783</v>
      </c>
      <c r="G13" s="163">
        <f t="shared" si="0"/>
        <v>3.4391877295312163</v>
      </c>
      <c r="J13" s="29" t="s">
        <v>547</v>
      </c>
      <c r="K13" s="163">
        <f t="shared" si="1"/>
        <v>3.4391877295312163</v>
      </c>
    </row>
    <row r="14" spans="1:11" x14ac:dyDescent="0.25">
      <c r="A14" s="202" t="s">
        <v>548</v>
      </c>
      <c r="B14" s="212">
        <v>2692</v>
      </c>
      <c r="C14" s="160">
        <v>2503</v>
      </c>
      <c r="E14" s="29" t="s">
        <v>548</v>
      </c>
      <c r="F14" s="163">
        <f t="shared" si="0"/>
        <v>3.8770072729891267</v>
      </c>
      <c r="G14" s="163">
        <f t="shared" si="0"/>
        <v>3.6048102541945704</v>
      </c>
      <c r="J14" s="29" t="s">
        <v>548</v>
      </c>
      <c r="K14" s="163">
        <f t="shared" si="1"/>
        <v>3.6048102541945704</v>
      </c>
    </row>
    <row r="15" spans="1:11" x14ac:dyDescent="0.25">
      <c r="A15" s="202" t="s">
        <v>549</v>
      </c>
      <c r="B15" s="212">
        <v>2689</v>
      </c>
      <c r="C15" s="160">
        <v>2456</v>
      </c>
      <c r="E15" s="29" t="s">
        <v>549</v>
      </c>
      <c r="F15" s="163">
        <f t="shared" si="0"/>
        <v>3.8726866853892128</v>
      </c>
      <c r="G15" s="163">
        <f t="shared" si="0"/>
        <v>3.5371210484625908</v>
      </c>
      <c r="J15" s="29" t="s">
        <v>549</v>
      </c>
      <c r="K15" s="163">
        <f t="shared" si="1"/>
        <v>3.5371210484625908</v>
      </c>
    </row>
    <row r="16" spans="1:11" x14ac:dyDescent="0.25">
      <c r="A16" s="202" t="s">
        <v>550</v>
      </c>
      <c r="B16" s="212">
        <v>2983</v>
      </c>
      <c r="C16" s="160">
        <v>2601</v>
      </c>
      <c r="E16" s="29" t="s">
        <v>550</v>
      </c>
      <c r="F16" s="163">
        <f t="shared" si="0"/>
        <v>4.2961042701807441</v>
      </c>
      <c r="G16" s="163">
        <f t="shared" si="0"/>
        <v>3.7459494491250807</v>
      </c>
      <c r="J16" s="29" t="s">
        <v>550</v>
      </c>
      <c r="K16" s="163">
        <f t="shared" si="1"/>
        <v>3.7459494491250807</v>
      </c>
    </row>
    <row r="17" spans="1:11" x14ac:dyDescent="0.25">
      <c r="A17" s="202" t="s">
        <v>551</v>
      </c>
      <c r="B17" s="212">
        <v>2993</v>
      </c>
      <c r="C17" s="160">
        <v>2521</v>
      </c>
      <c r="E17" s="29" t="s">
        <v>551</v>
      </c>
      <c r="F17" s="163">
        <f t="shared" si="0"/>
        <v>4.3105062288471236</v>
      </c>
      <c r="G17" s="163">
        <f t="shared" si="0"/>
        <v>3.6307337797940522</v>
      </c>
      <c r="J17" s="29" t="s">
        <v>551</v>
      </c>
      <c r="K17" s="163">
        <f t="shared" si="1"/>
        <v>3.6307337797940522</v>
      </c>
    </row>
    <row r="18" spans="1:11" x14ac:dyDescent="0.25">
      <c r="A18" s="202" t="s">
        <v>552</v>
      </c>
      <c r="B18" s="212">
        <v>2647</v>
      </c>
      <c r="C18" s="160">
        <v>2182</v>
      </c>
      <c r="E18" s="29" t="s">
        <v>552</v>
      </c>
      <c r="F18" s="163">
        <f t="shared" si="0"/>
        <v>3.8121984589904225</v>
      </c>
      <c r="G18" s="163">
        <f t="shared" si="0"/>
        <v>3.1425073810038167</v>
      </c>
      <c r="J18" s="29" t="s">
        <v>552</v>
      </c>
      <c r="K18" s="163">
        <f t="shared" si="1"/>
        <v>3.1425073810038167</v>
      </c>
    </row>
    <row r="19" spans="1:11" x14ac:dyDescent="0.25">
      <c r="A19" s="202" t="s">
        <v>553</v>
      </c>
      <c r="B19" s="212">
        <v>1471</v>
      </c>
      <c r="C19" s="160">
        <v>1119</v>
      </c>
      <c r="E19" s="29" t="s">
        <v>553</v>
      </c>
      <c r="F19" s="163">
        <f t="shared" si="0"/>
        <v>2.1185281198242962</v>
      </c>
      <c r="G19" s="163">
        <f t="shared" si="0"/>
        <v>1.6115791747677684</v>
      </c>
      <c r="J19" s="29" t="s">
        <v>553</v>
      </c>
      <c r="K19" s="163">
        <f t="shared" si="1"/>
        <v>1.6115791747677684</v>
      </c>
    </row>
    <row r="20" spans="1:11" x14ac:dyDescent="0.25">
      <c r="A20" s="202" t="s">
        <v>554</v>
      </c>
      <c r="B20" s="212">
        <v>1201</v>
      </c>
      <c r="C20" s="160">
        <v>805</v>
      </c>
      <c r="E20" s="29" t="s">
        <v>554</v>
      </c>
      <c r="F20" s="163">
        <f t="shared" si="0"/>
        <v>1.7296752358320733</v>
      </c>
      <c r="G20" s="163">
        <f t="shared" si="0"/>
        <v>1.1593576726434796</v>
      </c>
      <c r="J20" s="29" t="s">
        <v>554</v>
      </c>
      <c r="K20" s="163">
        <f t="shared" si="1"/>
        <v>1.1593576726434796</v>
      </c>
    </row>
    <row r="21" spans="1:11" x14ac:dyDescent="0.25">
      <c r="A21" s="203" t="s">
        <v>555</v>
      </c>
      <c r="B21" s="72">
        <v>871</v>
      </c>
      <c r="C21" s="111">
        <v>520</v>
      </c>
      <c r="E21" s="31" t="s">
        <v>555</v>
      </c>
      <c r="F21" s="163">
        <f t="shared" si="0"/>
        <v>1.2544105998415784</v>
      </c>
      <c r="G21" s="163">
        <f t="shared" si="0"/>
        <v>0.74890185065168868</v>
      </c>
      <c r="J21" s="31" t="s">
        <v>555</v>
      </c>
      <c r="K21" s="210">
        <f t="shared" si="1"/>
        <v>0.74890185065168868</v>
      </c>
    </row>
    <row r="22" spans="1:11" x14ac:dyDescent="0.25">
      <c r="A22" s="309" t="s">
        <v>16</v>
      </c>
      <c r="B22" s="121">
        <f>SUM(B4:B21)</f>
        <v>35914</v>
      </c>
      <c r="C22" s="124">
        <f>SUM(C4:C21)</f>
        <v>33521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698</v>
      </c>
      <c r="B1" s="253"/>
      <c r="C1" s="253"/>
      <c r="E1" s="263" t="s">
        <v>2349</v>
      </c>
      <c r="F1" s="253"/>
      <c r="G1" s="253"/>
      <c r="H1" s="253"/>
      <c r="I1" s="253"/>
      <c r="J1" s="253"/>
      <c r="K1" s="1028" t="s">
        <v>2369</v>
      </c>
      <c r="L1" s="253"/>
      <c r="M1" s="253"/>
      <c r="N1" s="253"/>
      <c r="O1" s="253"/>
      <c r="P1" s="253"/>
    </row>
    <row r="2" spans="1:16" x14ac:dyDescent="0.25">
      <c r="A2" s="31"/>
      <c r="B2" s="161" t="s">
        <v>2125</v>
      </c>
      <c r="C2" s="162" t="s">
        <v>2126</v>
      </c>
      <c r="E2" s="250"/>
      <c r="F2" s="1020" t="s">
        <v>2347</v>
      </c>
      <c r="G2" s="1021" t="s">
        <v>2348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699</v>
      </c>
      <c r="B3" s="70">
        <v>3677</v>
      </c>
      <c r="C3" s="110">
        <v>1541</v>
      </c>
      <c r="E3" s="297" t="s">
        <v>705</v>
      </c>
      <c r="F3" s="71">
        <v>49.93</v>
      </c>
      <c r="G3" s="71">
        <v>53.11</v>
      </c>
      <c r="K3" s="122" t="s">
        <v>16</v>
      </c>
      <c r="L3" s="71">
        <v>2.89</v>
      </c>
      <c r="M3" s="71">
        <v>2.4900000000000002</v>
      </c>
    </row>
    <row r="4" spans="1:16" x14ac:dyDescent="0.25">
      <c r="A4" s="202" t="s">
        <v>700</v>
      </c>
      <c r="B4" s="212">
        <v>5240</v>
      </c>
      <c r="C4" s="160">
        <v>1872</v>
      </c>
      <c r="E4" s="298" t="s">
        <v>706</v>
      </c>
      <c r="F4" s="214">
        <v>44.27</v>
      </c>
      <c r="G4" s="214">
        <v>38.770000000000003</v>
      </c>
      <c r="K4" s="215" t="s">
        <v>212</v>
      </c>
      <c r="L4" s="214">
        <v>2.9</v>
      </c>
      <c r="M4" s="214">
        <v>2.48</v>
      </c>
      <c r="N4" s="211"/>
    </row>
    <row r="5" spans="1:16" x14ac:dyDescent="0.25">
      <c r="A5" s="202" t="s">
        <v>701</v>
      </c>
      <c r="B5" s="212">
        <v>4510</v>
      </c>
      <c r="C5" s="160">
        <v>955</v>
      </c>
      <c r="E5" s="298" t="s">
        <v>707</v>
      </c>
      <c r="F5" s="214">
        <v>5.22</v>
      </c>
      <c r="G5" s="214">
        <v>7.28</v>
      </c>
      <c r="K5" s="123" t="s">
        <v>213</v>
      </c>
      <c r="L5" s="73">
        <v>2.87</v>
      </c>
      <c r="M5" s="73">
        <v>2.5099999999999998</v>
      </c>
      <c r="N5" s="211"/>
    </row>
    <row r="6" spans="1:16" x14ac:dyDescent="0.25">
      <c r="A6" s="202" t="s">
        <v>702</v>
      </c>
      <c r="B6" s="212">
        <v>4966</v>
      </c>
      <c r="C6" s="160">
        <v>847</v>
      </c>
      <c r="E6" s="298" t="s">
        <v>708</v>
      </c>
      <c r="F6" s="214">
        <v>0.48</v>
      </c>
      <c r="G6" s="214">
        <v>0.67</v>
      </c>
      <c r="K6" s="226"/>
      <c r="L6" s="164"/>
      <c r="M6" s="211"/>
    </row>
    <row r="7" spans="1:16" x14ac:dyDescent="0.25">
      <c r="A7" s="202" t="s">
        <v>703</v>
      </c>
      <c r="B7" s="212">
        <v>1425</v>
      </c>
      <c r="C7" s="160">
        <v>541</v>
      </c>
      <c r="E7" s="299" t="s">
        <v>709</v>
      </c>
      <c r="F7" s="73">
        <v>0.09</v>
      </c>
      <c r="G7" s="73">
        <v>0.16</v>
      </c>
      <c r="K7" s="227"/>
      <c r="L7" s="211"/>
      <c r="M7" s="211"/>
    </row>
    <row r="8" spans="1:16" x14ac:dyDescent="0.25">
      <c r="A8" s="203" t="s">
        <v>704</v>
      </c>
      <c r="B8" s="72">
        <v>785</v>
      </c>
      <c r="C8" s="111">
        <v>618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1012</v>
      </c>
      <c r="C12" s="161" t="s">
        <v>1011</v>
      </c>
      <c r="F12" s="1027" t="s">
        <v>2347</v>
      </c>
      <c r="G12" s="1027" t="s">
        <v>2348</v>
      </c>
    </row>
    <row r="13" spans="1:16" x14ac:dyDescent="0.25">
      <c r="A13" s="300" t="s">
        <v>820</v>
      </c>
      <c r="B13" s="304">
        <f>C3/SUM(C3:C8)*100</f>
        <v>24.176341386884218</v>
      </c>
      <c r="C13" s="301">
        <f>B3/SUM(B3:B8)*100</f>
        <v>17.846915497743048</v>
      </c>
      <c r="E13" s="217" t="s">
        <v>832</v>
      </c>
      <c r="F13" s="289">
        <f>IF(ISBLANK(F3),"",F3)</f>
        <v>49.93</v>
      </c>
      <c r="G13" s="289">
        <f>IF(ISBLANK(G3),"",G3)</f>
        <v>53.11</v>
      </c>
    </row>
    <row r="14" spans="1:16" x14ac:dyDescent="0.25">
      <c r="A14" s="220" t="s">
        <v>821</v>
      </c>
      <c r="B14" s="305">
        <f>C4/SUM(C3:C8)*100</f>
        <v>29.369312833385631</v>
      </c>
      <c r="C14" s="302">
        <f>B4/SUM(B3:B8)*100</f>
        <v>25.433189341358052</v>
      </c>
      <c r="E14" s="286" t="s">
        <v>833</v>
      </c>
      <c r="F14" s="290">
        <f t="shared" ref="F14:G17" si="0">IF(ISBLANK(F4),"",F4)</f>
        <v>44.27</v>
      </c>
      <c r="G14" s="290">
        <f t="shared" si="0"/>
        <v>38.770000000000003</v>
      </c>
    </row>
    <row r="15" spans="1:16" x14ac:dyDescent="0.25">
      <c r="A15" s="220" t="s">
        <v>822</v>
      </c>
      <c r="B15" s="305">
        <f>C5/SUM(C3:C8)*100</f>
        <v>14.982742390963288</v>
      </c>
      <c r="C15" s="302">
        <f>B5/SUM(B3:B8)*100</f>
        <v>21.890016017084889</v>
      </c>
      <c r="E15" s="286" t="s">
        <v>834</v>
      </c>
      <c r="F15" s="290">
        <f t="shared" si="0"/>
        <v>5.22</v>
      </c>
      <c r="G15" s="290">
        <f t="shared" si="0"/>
        <v>7.28</v>
      </c>
    </row>
    <row r="16" spans="1:16" x14ac:dyDescent="0.25">
      <c r="A16" s="220" t="s">
        <v>823</v>
      </c>
      <c r="B16" s="305">
        <f>C6/SUM(C3:C8)*100</f>
        <v>13.288358958267962</v>
      </c>
      <c r="C16" s="302">
        <f>B6/SUM(B3:B8)*100</f>
        <v>24.103285929233607</v>
      </c>
      <c r="E16" s="286" t="s">
        <v>835</v>
      </c>
      <c r="F16" s="290">
        <f t="shared" si="0"/>
        <v>0.48</v>
      </c>
      <c r="G16" s="290">
        <f t="shared" si="0"/>
        <v>0.67</v>
      </c>
    </row>
    <row r="17" spans="1:18" x14ac:dyDescent="0.25">
      <c r="A17" s="220" t="s">
        <v>824</v>
      </c>
      <c r="B17" s="305">
        <f>C7/SUM(C3:C8)*100</f>
        <v>8.487605898964544</v>
      </c>
      <c r="C17" s="302">
        <f>B7/SUM(B3:B8)*100</f>
        <v>6.9164684754647379</v>
      </c>
      <c r="E17" s="219" t="s">
        <v>836</v>
      </c>
      <c r="F17" s="291">
        <f t="shared" si="0"/>
        <v>0.09</v>
      </c>
      <c r="G17" s="291">
        <f t="shared" si="0"/>
        <v>0.16</v>
      </c>
    </row>
    <row r="18" spans="1:18" x14ac:dyDescent="0.25">
      <c r="A18" s="221" t="s">
        <v>825</v>
      </c>
      <c r="B18" s="306">
        <f>C8/SUM(C3:C8)*100</f>
        <v>9.6956385315343585</v>
      </c>
      <c r="C18" s="303">
        <f>B8/SUM(B3:B8)*100</f>
        <v>3.8101247391156625</v>
      </c>
    </row>
    <row r="21" spans="1:18" x14ac:dyDescent="0.25">
      <c r="A21" s="31"/>
      <c r="B21" s="162" t="s">
        <v>2129</v>
      </c>
      <c r="C21" s="161" t="s">
        <v>500</v>
      </c>
    </row>
    <row r="22" spans="1:18" x14ac:dyDescent="0.25">
      <c r="A22" s="300" t="s">
        <v>826</v>
      </c>
      <c r="B22" s="304">
        <f>B13</f>
        <v>24.176341386884218</v>
      </c>
      <c r="C22" s="301">
        <f>C13</f>
        <v>17.846915497743048</v>
      </c>
    </row>
    <row r="23" spans="1:18" x14ac:dyDescent="0.25">
      <c r="A23" s="220" t="s">
        <v>827</v>
      </c>
      <c r="B23" s="305">
        <f t="shared" ref="B23:C27" si="1">B14</f>
        <v>29.369312833385631</v>
      </c>
      <c r="C23" s="302">
        <f t="shared" si="1"/>
        <v>25.433189341358052</v>
      </c>
    </row>
    <row r="24" spans="1:18" x14ac:dyDescent="0.25">
      <c r="A24" s="307" t="s">
        <v>828</v>
      </c>
      <c r="B24" s="305">
        <f t="shared" si="1"/>
        <v>14.982742390963288</v>
      </c>
      <c r="C24" s="302">
        <f t="shared" si="1"/>
        <v>21.890016017084889</v>
      </c>
    </row>
    <row r="25" spans="1:18" x14ac:dyDescent="0.25">
      <c r="A25" s="220" t="s">
        <v>829</v>
      </c>
      <c r="B25" s="305">
        <f t="shared" si="1"/>
        <v>13.288358958267962</v>
      </c>
      <c r="C25" s="302">
        <f t="shared" si="1"/>
        <v>24.103285929233607</v>
      </c>
    </row>
    <row r="26" spans="1:18" x14ac:dyDescent="0.25">
      <c r="A26" s="220" t="s">
        <v>830</v>
      </c>
      <c r="B26" s="305">
        <f t="shared" si="1"/>
        <v>8.487605898964544</v>
      </c>
      <c r="C26" s="302">
        <f t="shared" si="1"/>
        <v>6.9164684754647379</v>
      </c>
    </row>
    <row r="27" spans="1:18" x14ac:dyDescent="0.25">
      <c r="A27" s="308" t="s">
        <v>831</v>
      </c>
      <c r="B27" s="306">
        <f t="shared" si="1"/>
        <v>9.6956385315343585</v>
      </c>
      <c r="C27" s="303">
        <f t="shared" si="1"/>
        <v>3.8101247391156625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2127</v>
      </c>
      <c r="B32" s="253"/>
      <c r="C32" s="253"/>
      <c r="E32" s="263" t="s">
        <v>2211</v>
      </c>
      <c r="F32" s="253"/>
      <c r="G32" s="253"/>
      <c r="H32" s="253"/>
      <c r="I32" s="253"/>
      <c r="J32" s="253"/>
      <c r="K32" s="263" t="s">
        <v>2128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2125</v>
      </c>
      <c r="C33" s="162" t="s">
        <v>2126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699</v>
      </c>
      <c r="B34" s="70">
        <v>6157</v>
      </c>
      <c r="C34" s="110">
        <v>1940</v>
      </c>
      <c r="E34" s="297" t="s">
        <v>705</v>
      </c>
      <c r="F34" s="71">
        <v>53.11</v>
      </c>
      <c r="G34" s="211"/>
      <c r="K34" s="122" t="s">
        <v>16</v>
      </c>
      <c r="L34" s="71">
        <v>2.4900000000000002</v>
      </c>
      <c r="M34" s="211"/>
    </row>
    <row r="35" spans="1:16" x14ac:dyDescent="0.25">
      <c r="A35" s="202" t="s">
        <v>700</v>
      </c>
      <c r="B35" s="212">
        <v>6300</v>
      </c>
      <c r="C35" s="160">
        <v>1772</v>
      </c>
      <c r="E35" s="298" t="s">
        <v>706</v>
      </c>
      <c r="F35" s="214">
        <v>38.770000000000003</v>
      </c>
      <c r="G35" s="211"/>
      <c r="K35" s="215" t="s">
        <v>212</v>
      </c>
      <c r="L35" s="214">
        <v>2.48</v>
      </c>
      <c r="M35" s="211"/>
      <c r="N35" s="29" t="s">
        <v>872</v>
      </c>
    </row>
    <row r="36" spans="1:16" x14ac:dyDescent="0.25">
      <c r="A36" s="202" t="s">
        <v>701</v>
      </c>
      <c r="B36" s="212">
        <v>4349</v>
      </c>
      <c r="C36" s="160">
        <v>859</v>
      </c>
      <c r="E36" s="298" t="s">
        <v>707</v>
      </c>
      <c r="F36" s="214">
        <v>7.28</v>
      </c>
      <c r="G36" s="211"/>
      <c r="K36" s="123" t="s">
        <v>213</v>
      </c>
      <c r="L36" s="73">
        <v>2.5099999999999998</v>
      </c>
      <c r="M36" s="211"/>
      <c r="N36" s="288">
        <v>2022</v>
      </c>
    </row>
    <row r="37" spans="1:16" x14ac:dyDescent="0.25">
      <c r="A37" s="202" t="s">
        <v>702</v>
      </c>
      <c r="B37" s="212">
        <v>3789</v>
      </c>
      <c r="C37" s="160">
        <v>692</v>
      </c>
      <c r="E37" s="298" t="s">
        <v>708</v>
      </c>
      <c r="F37" s="214">
        <v>0.67</v>
      </c>
      <c r="G37" s="211"/>
      <c r="K37" s="226"/>
      <c r="L37" s="164"/>
      <c r="M37" s="211"/>
    </row>
    <row r="38" spans="1:16" x14ac:dyDescent="0.25">
      <c r="A38" s="202" t="s">
        <v>703</v>
      </c>
      <c r="B38" s="212">
        <v>1093</v>
      </c>
      <c r="C38" s="160">
        <v>359</v>
      </c>
      <c r="E38" s="299" t="s">
        <v>709</v>
      </c>
      <c r="F38" s="73">
        <v>0.16</v>
      </c>
      <c r="G38" s="211"/>
      <c r="K38" s="227"/>
      <c r="L38" s="211"/>
      <c r="M38" s="211"/>
    </row>
    <row r="39" spans="1:16" x14ac:dyDescent="0.25">
      <c r="A39" s="203" t="s">
        <v>704</v>
      </c>
      <c r="B39" s="72">
        <v>347</v>
      </c>
      <c r="C39" s="111">
        <v>367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1012</v>
      </c>
      <c r="C43" s="161" t="s">
        <v>1011</v>
      </c>
    </row>
    <row r="44" spans="1:16" x14ac:dyDescent="0.25">
      <c r="A44" s="300" t="s">
        <v>820</v>
      </c>
      <c r="B44" s="304">
        <f>C34/SUM(C34:C39)*100</f>
        <v>32.392719986642177</v>
      </c>
      <c r="C44" s="301">
        <f>B34/SUM(B34:B39)*100</f>
        <v>27.941910596777852</v>
      </c>
      <c r="E44" s="217" t="s">
        <v>832</v>
      </c>
      <c r="F44" s="289">
        <f>IF(ISBLANK(F34),"",F34)</f>
        <v>53.11</v>
      </c>
    </row>
    <row r="45" spans="1:16" x14ac:dyDescent="0.25">
      <c r="A45" s="220" t="s">
        <v>821</v>
      </c>
      <c r="B45" s="305">
        <f>C35/SUM(C34:C39)*100</f>
        <v>29.587577224912337</v>
      </c>
      <c r="C45" s="302">
        <f>B35/SUM(B34:B39)*100</f>
        <v>28.590878148400272</v>
      </c>
      <c r="E45" s="286" t="s">
        <v>833</v>
      </c>
      <c r="F45" s="290">
        <f t="shared" ref="F45:F48" si="2">IF(ISBLANK(F35),"",F35)</f>
        <v>38.770000000000003</v>
      </c>
    </row>
    <row r="46" spans="1:16" x14ac:dyDescent="0.25">
      <c r="A46" s="220" t="s">
        <v>822</v>
      </c>
      <c r="B46" s="305">
        <f>C36/SUM(C34:C39)*100</f>
        <v>14.342962097178161</v>
      </c>
      <c r="C46" s="302">
        <f>B36/SUM(B34:B39)*100</f>
        <v>19.736782391649648</v>
      </c>
      <c r="E46" s="286" t="s">
        <v>834</v>
      </c>
      <c r="F46" s="290">
        <f t="shared" si="2"/>
        <v>7.28</v>
      </c>
    </row>
    <row r="47" spans="1:16" x14ac:dyDescent="0.25">
      <c r="A47" s="220" t="s">
        <v>823</v>
      </c>
      <c r="B47" s="305">
        <f>C37/SUM(C34:C39)*100</f>
        <v>11.554516613791952</v>
      </c>
      <c r="C47" s="302">
        <f>B37/SUM(B34:B39)*100</f>
        <v>17.195371000680733</v>
      </c>
      <c r="E47" s="286" t="s">
        <v>835</v>
      </c>
      <c r="F47" s="290">
        <f t="shared" si="2"/>
        <v>0.67</v>
      </c>
    </row>
    <row r="48" spans="1:16" x14ac:dyDescent="0.25">
      <c r="A48" s="220" t="s">
        <v>824</v>
      </c>
      <c r="B48" s="305">
        <f>C38/SUM(C34:C39)*100</f>
        <v>5.994322925363166</v>
      </c>
      <c r="C48" s="302">
        <f>B38/SUM(B34:B39)*100</f>
        <v>4.9602904470161109</v>
      </c>
      <c r="E48" s="219" t="s">
        <v>836</v>
      </c>
      <c r="F48" s="291">
        <f t="shared" si="2"/>
        <v>0.16</v>
      </c>
    </row>
    <row r="49" spans="1:3" x14ac:dyDescent="0.25">
      <c r="A49" s="221" t="s">
        <v>825</v>
      </c>
      <c r="B49" s="306">
        <f>C39/SUM(C34:C39)*100</f>
        <v>6.127901152112206</v>
      </c>
      <c r="C49" s="303">
        <f>B39/SUM(B34:B39)*100</f>
        <v>1.5747674154753799</v>
      </c>
    </row>
    <row r="52" spans="1:3" x14ac:dyDescent="0.25">
      <c r="A52" s="31"/>
      <c r="B52" s="162" t="s">
        <v>2129</v>
      </c>
      <c r="C52" s="161" t="s">
        <v>500</v>
      </c>
    </row>
    <row r="53" spans="1:3" x14ac:dyDescent="0.25">
      <c r="A53" s="300" t="s">
        <v>826</v>
      </c>
      <c r="B53" s="304">
        <f>B44</f>
        <v>32.392719986642177</v>
      </c>
      <c r="C53" s="301">
        <f>C44</f>
        <v>27.941910596777852</v>
      </c>
    </row>
    <row r="54" spans="1:3" x14ac:dyDescent="0.25">
      <c r="A54" s="220" t="s">
        <v>827</v>
      </c>
      <c r="B54" s="305">
        <f t="shared" ref="B54:C54" si="3">B45</f>
        <v>29.587577224912337</v>
      </c>
      <c r="C54" s="302">
        <f t="shared" si="3"/>
        <v>28.590878148400272</v>
      </c>
    </row>
    <row r="55" spans="1:3" x14ac:dyDescent="0.25">
      <c r="A55" s="307" t="s">
        <v>828</v>
      </c>
      <c r="B55" s="305">
        <f t="shared" ref="B55:C55" si="4">B46</f>
        <v>14.342962097178161</v>
      </c>
      <c r="C55" s="302">
        <f t="shared" si="4"/>
        <v>19.736782391649648</v>
      </c>
    </row>
    <row r="56" spans="1:3" x14ac:dyDescent="0.25">
      <c r="A56" s="220" t="s">
        <v>829</v>
      </c>
      <c r="B56" s="305">
        <f t="shared" ref="B56:C56" si="5">B47</f>
        <v>11.554516613791952</v>
      </c>
      <c r="C56" s="302">
        <f t="shared" si="5"/>
        <v>17.195371000680733</v>
      </c>
    </row>
    <row r="57" spans="1:3" x14ac:dyDescent="0.25">
      <c r="A57" s="220" t="s">
        <v>830</v>
      </c>
      <c r="B57" s="305">
        <f t="shared" ref="B57:C57" si="6">B48</f>
        <v>5.994322925363166</v>
      </c>
      <c r="C57" s="302">
        <f t="shared" si="6"/>
        <v>4.9602904470161109</v>
      </c>
    </row>
    <row r="58" spans="1:3" x14ac:dyDescent="0.25">
      <c r="A58" s="308" t="s">
        <v>831</v>
      </c>
      <c r="B58" s="306">
        <f t="shared" ref="B58:C58" si="7">B49</f>
        <v>6.127901152112206</v>
      </c>
      <c r="C58" s="303">
        <f t="shared" si="7"/>
        <v>1.5747674154753799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август 2024. године</dc:title>
  <dc:creator>Владица Јанковић</dc:creator>
  <cp:lastModifiedBy>Vladica Jankovic</cp:lastModifiedBy>
  <cp:lastPrinted>2024-09-04T09:16:08Z</cp:lastPrinted>
  <dcterms:created xsi:type="dcterms:W3CDTF">2007-11-09T11:28:08Z</dcterms:created>
  <dcterms:modified xsi:type="dcterms:W3CDTF">2024-09-06T07:18:35Z</dcterms:modified>
</cp:coreProperties>
</file>